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8_{049AD016-9CEE-46AD-A368-90455AF910C0}" xr6:coauthVersionLast="37" xr6:coauthVersionMax="37" xr10:uidLastSave="{00000000-0000-0000-0000-000000000000}"/>
  <bookViews>
    <workbookView xWindow="0" yWindow="0" windowWidth="11280" windowHeight="8130" activeTab="1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I8" i="7"/>
  <c r="H8" i="7"/>
  <c r="G8" i="7"/>
  <c r="F8" i="7"/>
  <c r="G39" i="7"/>
  <c r="H39" i="7"/>
  <c r="I39" i="7"/>
  <c r="F39" i="7"/>
  <c r="E74" i="7"/>
  <c r="E73" i="7" s="1"/>
  <c r="I57" i="7" l="1"/>
  <c r="H57" i="7"/>
  <c r="G57" i="7"/>
  <c r="F57" i="7"/>
  <c r="B44" i="8" l="1"/>
  <c r="B37" i="8" s="1"/>
  <c r="B38" i="8"/>
  <c r="B59" i="8"/>
  <c r="B56" i="8"/>
  <c r="B60" i="8"/>
  <c r="B19" i="8"/>
  <c r="B12" i="8" l="1"/>
  <c r="C12" i="8"/>
  <c r="D12" i="8"/>
  <c r="E12" i="8"/>
  <c r="F12" i="8"/>
  <c r="F25" i="8"/>
  <c r="E25" i="8"/>
  <c r="D25" i="8"/>
  <c r="C25" i="8"/>
  <c r="B25" i="8"/>
  <c r="E16" i="8"/>
  <c r="F16" i="8"/>
  <c r="D16" i="8"/>
  <c r="D19" i="8"/>
  <c r="E19" i="8"/>
  <c r="F19" i="8"/>
  <c r="C19" i="8"/>
  <c r="D60" i="8"/>
  <c r="E27" i="7"/>
  <c r="E26" i="7" s="1"/>
  <c r="E25" i="7" s="1"/>
  <c r="E16" i="7" l="1"/>
  <c r="E15" i="7" s="1"/>
  <c r="E11" i="7"/>
  <c r="E10" i="7" s="1"/>
  <c r="E88" i="7"/>
  <c r="E95" i="7"/>
  <c r="E94" i="7" s="1"/>
  <c r="E98" i="7"/>
  <c r="E97" i="7" s="1"/>
  <c r="E86" i="7" l="1"/>
  <c r="E85" i="7" s="1"/>
  <c r="E62" i="7" l="1"/>
  <c r="E59" i="7"/>
  <c r="E58" i="7" s="1"/>
  <c r="E54" i="7"/>
  <c r="E52" i="7"/>
  <c r="E49" i="7"/>
  <c r="E42" i="7"/>
  <c r="E46" i="7"/>
  <c r="E33" i="7"/>
  <c r="F27" i="7"/>
  <c r="F26" i="7" s="1"/>
  <c r="F25" i="7" s="1"/>
  <c r="G27" i="7"/>
  <c r="G26" i="7" s="1"/>
  <c r="G25" i="7" s="1"/>
  <c r="H27" i="7"/>
  <c r="H26" i="7" s="1"/>
  <c r="H25" i="7" s="1"/>
  <c r="I27" i="7"/>
  <c r="I26" i="7" s="1"/>
  <c r="I25" i="7" s="1"/>
  <c r="B14" i="5"/>
  <c r="D30" i="3"/>
  <c r="D24" i="3"/>
  <c r="D12" i="3"/>
  <c r="D13" i="3"/>
  <c r="F16" i="10"/>
  <c r="F13" i="10"/>
  <c r="F10" i="10"/>
  <c r="E41" i="7" l="1"/>
  <c r="E32" i="7"/>
  <c r="E48" i="7"/>
  <c r="E35" i="7" s="1"/>
  <c r="G95" i="7"/>
  <c r="G94" i="7" s="1"/>
  <c r="H95" i="7"/>
  <c r="H94" i="7" s="1"/>
  <c r="I95" i="7"/>
  <c r="I94" i="7" s="1"/>
  <c r="F95" i="7"/>
  <c r="F94" i="7" s="1"/>
  <c r="G98" i="7"/>
  <c r="G97" i="7" s="1"/>
  <c r="H98" i="7"/>
  <c r="H97" i="7" s="1"/>
  <c r="I98" i="7"/>
  <c r="I97" i="7" s="1"/>
  <c r="F98" i="7"/>
  <c r="F97" i="7" s="1"/>
  <c r="G71" i="7"/>
  <c r="G70" i="7" s="1"/>
  <c r="G69" i="7" s="1"/>
  <c r="H71" i="7"/>
  <c r="H70" i="7" s="1"/>
  <c r="H69" i="7" s="1"/>
  <c r="I71" i="7"/>
  <c r="I70" i="7" s="1"/>
  <c r="I69" i="7" s="1"/>
  <c r="F71" i="7"/>
  <c r="F70" i="7" s="1"/>
  <c r="F69" i="7" s="1"/>
  <c r="G62" i="7"/>
  <c r="H62" i="7"/>
  <c r="I62" i="7"/>
  <c r="F62" i="7"/>
  <c r="G55" i="7"/>
  <c r="G54" i="7" s="1"/>
  <c r="H55" i="7"/>
  <c r="H54" i="7" s="1"/>
  <c r="I55" i="7"/>
  <c r="I54" i="7" s="1"/>
  <c r="F55" i="7"/>
  <c r="F54" i="7" s="1"/>
  <c r="G52" i="7"/>
  <c r="H52" i="7"/>
  <c r="I52" i="7"/>
  <c r="F52" i="7"/>
  <c r="G49" i="7"/>
  <c r="H49" i="7"/>
  <c r="I49" i="7"/>
  <c r="F49" i="7"/>
  <c r="G46" i="7"/>
  <c r="H46" i="7"/>
  <c r="I46" i="7"/>
  <c r="F46" i="7"/>
  <c r="G42" i="7"/>
  <c r="H42" i="7"/>
  <c r="I42" i="7"/>
  <c r="F42" i="7"/>
  <c r="G33" i="7"/>
  <c r="H33" i="7"/>
  <c r="I33" i="7"/>
  <c r="F33" i="7"/>
  <c r="E21" i="7"/>
  <c r="E20" i="7" s="1"/>
  <c r="E19" i="7" s="1"/>
  <c r="F21" i="7"/>
  <c r="F20" i="7" s="1"/>
  <c r="F19" i="7" s="1"/>
  <c r="G21" i="7"/>
  <c r="G20" i="7" s="1"/>
  <c r="G19" i="7" s="1"/>
  <c r="H21" i="7"/>
  <c r="H20" i="7" s="1"/>
  <c r="H19" i="7" s="1"/>
  <c r="I21" i="7"/>
  <c r="I20" i="7" s="1"/>
  <c r="I19" i="7" s="1"/>
  <c r="G11" i="7"/>
  <c r="G10" i="7" s="1"/>
  <c r="H11" i="7"/>
  <c r="H10" i="7" s="1"/>
  <c r="I11" i="7"/>
  <c r="I10" i="7" s="1"/>
  <c r="F11" i="7"/>
  <c r="F10" i="7" s="1"/>
  <c r="F12" i="3"/>
  <c r="G12" i="3"/>
  <c r="H12" i="3"/>
  <c r="F13" i="3"/>
  <c r="G13" i="3"/>
  <c r="H13" i="3"/>
  <c r="E13" i="3"/>
  <c r="E12" i="3" s="1"/>
  <c r="D14" i="5"/>
  <c r="E14" i="5"/>
  <c r="F14" i="5"/>
  <c r="C14" i="5"/>
  <c r="D59" i="8"/>
  <c r="E60" i="8"/>
  <c r="E59" i="8" s="1"/>
  <c r="F60" i="8"/>
  <c r="F59" i="8" s="1"/>
  <c r="C60" i="8"/>
  <c r="C59" i="8" s="1"/>
  <c r="D56" i="8"/>
  <c r="E56" i="8"/>
  <c r="F56" i="8"/>
  <c r="C56" i="8"/>
  <c r="D54" i="8"/>
  <c r="E54" i="8"/>
  <c r="F54" i="8"/>
  <c r="F37" i="8" s="1"/>
  <c r="C54" i="8"/>
  <c r="D44" i="8"/>
  <c r="E44" i="8"/>
  <c r="F44" i="8"/>
  <c r="C44" i="8"/>
  <c r="C38" i="8"/>
  <c r="E38" i="8"/>
  <c r="F38" i="8"/>
  <c r="D38" i="8"/>
  <c r="E30" i="3"/>
  <c r="F9" i="7" l="1"/>
  <c r="I9" i="7"/>
  <c r="H9" i="7"/>
  <c r="G9" i="7"/>
  <c r="F41" i="7"/>
  <c r="I41" i="7"/>
  <c r="H41" i="7"/>
  <c r="G41" i="7"/>
  <c r="D37" i="8"/>
  <c r="E37" i="8"/>
  <c r="C37" i="8"/>
  <c r="E31" i="7"/>
  <c r="E24" i="7" s="1"/>
  <c r="I86" i="7"/>
  <c r="I85" i="7" s="1"/>
  <c r="H86" i="7"/>
  <c r="H85" i="7" s="1"/>
  <c r="F86" i="7"/>
  <c r="F85" i="7" s="1"/>
  <c r="G86" i="7"/>
  <c r="G85" i="7" s="1"/>
  <c r="I32" i="7"/>
  <c r="F32" i="7"/>
  <c r="H32" i="7"/>
  <c r="G32" i="7"/>
  <c r="I48" i="7"/>
  <c r="H48" i="7"/>
  <c r="G48" i="7"/>
  <c r="F48" i="7"/>
  <c r="B13" i="8"/>
  <c r="G35" i="7" l="1"/>
  <c r="F35" i="7"/>
  <c r="H35" i="7"/>
  <c r="I35" i="7"/>
  <c r="I31" i="7"/>
  <c r="I24" i="7" s="1"/>
  <c r="G31" i="7"/>
  <c r="G24" i="7" s="1"/>
  <c r="H31" i="7"/>
  <c r="H24" i="7" s="1"/>
  <c r="F31" i="7"/>
  <c r="F24" i="7" s="1"/>
  <c r="B16" i="8"/>
  <c r="C16" i="8"/>
  <c r="C13" i="8"/>
  <c r="E13" i="8"/>
  <c r="F13" i="8"/>
  <c r="D13" i="8"/>
  <c r="E24" i="3"/>
  <c r="G30" i="3" l="1"/>
  <c r="H30" i="3"/>
  <c r="F30" i="3"/>
  <c r="G24" i="3"/>
  <c r="H24" i="3"/>
  <c r="F24" i="3"/>
  <c r="F39" i="10" l="1"/>
  <c r="G36" i="10" s="1"/>
  <c r="G39" i="10" s="1"/>
  <c r="H36" i="10" s="1"/>
  <c r="H39" i="10" s="1"/>
  <c r="I36" i="10" s="1"/>
  <c r="I39" i="10" s="1"/>
  <c r="J36" i="10" s="1"/>
  <c r="J39" i="10" s="1"/>
  <c r="J23" i="10"/>
  <c r="I23" i="10"/>
  <c r="H23" i="10"/>
  <c r="G23" i="10"/>
  <c r="F23" i="10"/>
  <c r="J13" i="10"/>
  <c r="I13" i="10"/>
  <c r="H13" i="10"/>
  <c r="G13" i="10"/>
  <c r="J10" i="10"/>
  <c r="I10" i="10"/>
  <c r="H10" i="10"/>
  <c r="G10" i="10"/>
  <c r="J16" i="10" l="1"/>
  <c r="J24" i="10" s="1"/>
  <c r="J30" i="10" s="1"/>
  <c r="J31" i="10" s="1"/>
  <c r="I16" i="10"/>
  <c r="H16" i="10"/>
  <c r="H24" i="10" s="1"/>
  <c r="H30" i="10" s="1"/>
  <c r="H31" i="10" s="1"/>
  <c r="G16" i="10"/>
  <c r="G24" i="10" s="1"/>
  <c r="G30" i="10" s="1"/>
  <c r="G31" i="10" s="1"/>
  <c r="I24" i="10"/>
  <c r="I30" i="10" s="1"/>
  <c r="I31" i="10" s="1"/>
  <c r="F24" i="10" l="1"/>
  <c r="F30" i="10" s="1"/>
  <c r="F31" i="10" s="1"/>
</calcChain>
</file>

<file path=xl/sharedStrings.xml><?xml version="1.0" encoding="utf-8"?>
<sst xmlns="http://schemas.openxmlformats.org/spreadsheetml/2006/main" count="332" uniqueCount="159">
  <si>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</si>
  <si>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</si>
  <si>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</si>
  <si>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</si>
  <si>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</si>
  <si>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</si>
  <si>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</si>
  <si>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</si>
  <si>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</si>
  <si>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</si>
  <si>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</si>
  <si>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</si>
  <si>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</si>
  <si>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</si>
  <si>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</si>
  <si>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</si>
  <si>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</si>
  <si>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</si>
  <si>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</si>
  <si>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</si>
  <si>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</si>
  <si>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</si>
  <si>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</si>
  <si>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</si>
  <si>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</si>
  <si>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</si>
  <si>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</si>
  <si>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</si>
  <si>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</si>
  <si>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</si>
  <si>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</si>
  <si>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</si>
  <si>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</si>
  <si>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</si>
  <si>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</si>
  <si>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</si>
  <si>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</si>
  <si>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</si>
  <si>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</si>
  <si>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</si>
  <si>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</si>
  <si>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</si>
  <si>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</si>
  <si>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</si>
  <si>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</si>
  <si>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</si>
  <si>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</si>
  <si>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</si>
  <si>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</si>
  <si>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</si>
  <si>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</si>
  <si>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</si>
  <si>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</si>
  <si>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</si>
  <si>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</si>
  <si>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</si>
  <si>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</si>
  <si>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</si>
  <si>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</si>
  <si>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</si>
  <si>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</si>
  <si>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</si>
  <si>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</si>
  <si>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prodaje proizvoda i roba te pruženih usluga</t>
  </si>
  <si>
    <t>Prihodi iz nadležnog proračuna i od HZZO-a temeljem ugovora</t>
  </si>
  <si>
    <t>Kazne, upravne mjere i ostali prihodi</t>
  </si>
  <si>
    <t>Financijski rashodi</t>
  </si>
  <si>
    <t>Ostali prihod</t>
  </si>
  <si>
    <t xml:space="preserve">   42 Višak prihoda SŠ</t>
  </si>
  <si>
    <t xml:space="preserve">   45 F. P. i dod. udio u por. na dohodak</t>
  </si>
  <si>
    <t xml:space="preserve">  51 Državni proračun</t>
  </si>
  <si>
    <t xml:space="preserve">  54 Pomoći iz inozemstva</t>
  </si>
  <si>
    <t xml:space="preserve">  61 Tekuće donacije-korisnici</t>
  </si>
  <si>
    <t>09-OBRAZOVANJE</t>
  </si>
  <si>
    <t>092-Srednjoškolsko obrazovanje</t>
  </si>
  <si>
    <t>096- Dodatne usluge u obrazovanju</t>
  </si>
  <si>
    <t>PROGRAM 2204</t>
  </si>
  <si>
    <t>SREDNJE ŠKOLE STANDARD</t>
  </si>
  <si>
    <t>Aktivnost A2204-01</t>
  </si>
  <si>
    <t>Djelatnost srednjih škola</t>
  </si>
  <si>
    <t>Izvor financiranja 451</t>
  </si>
  <si>
    <t>F.P.i dod.udio u por.na dohod.</t>
  </si>
  <si>
    <t xml:space="preserve"> T 2204-04</t>
  </si>
  <si>
    <t>Hitne intervencije u srednjim školama</t>
  </si>
  <si>
    <t>Aktivnost A2204-07</t>
  </si>
  <si>
    <t>Admninstracija i upravljanje</t>
  </si>
  <si>
    <t>Izvor financiranja 51</t>
  </si>
  <si>
    <t>MZO</t>
  </si>
  <si>
    <t>PROGRAM 2205</t>
  </si>
  <si>
    <t>SREDNJE ŠKOLSTVO IZNAD STANDARDA</t>
  </si>
  <si>
    <t>Aktivnost A2205-01</t>
  </si>
  <si>
    <t>Javne potrebe u prosvjeti-korisnici SŠ</t>
  </si>
  <si>
    <t>Izvor financiranja 11</t>
  </si>
  <si>
    <t>Opći prihodi  i primitci</t>
  </si>
  <si>
    <t>Aktivnost A2205-12</t>
  </si>
  <si>
    <t>Podizanje kvalitete i standarda u školstvu</t>
  </si>
  <si>
    <t>Izvor financiranja 31</t>
  </si>
  <si>
    <t>Vlastiti prihodi-korisnici</t>
  </si>
  <si>
    <t>Izvor financiranja 42035</t>
  </si>
  <si>
    <t>Višak prihoda SŠ</t>
  </si>
  <si>
    <t>Matrijalni rashodi</t>
  </si>
  <si>
    <t>Opći prhodi i primitci</t>
  </si>
  <si>
    <t>PROGRAM 4302</t>
  </si>
  <si>
    <t>Aktivnost A2205-31</t>
  </si>
  <si>
    <t>Materijalni rashodi-19</t>
  </si>
  <si>
    <t>Materijalni rashodi-51</t>
  </si>
  <si>
    <t>Materijalni rashodi-54</t>
  </si>
  <si>
    <t>Aktivnost A2205-37</t>
  </si>
  <si>
    <t>Zalihe higij.potrepština</t>
  </si>
  <si>
    <t>Školska shema</t>
  </si>
  <si>
    <t>Ostali rashodi</t>
  </si>
  <si>
    <t>PROJEKTI EU</t>
  </si>
  <si>
    <t>Aktivnost T4302-97</t>
  </si>
  <si>
    <t>Projekt Erasmus-Facing Arts together</t>
  </si>
  <si>
    <t>Izvor financiranja 19</t>
  </si>
  <si>
    <t>Izvor financiranja 54</t>
  </si>
  <si>
    <t>Aktivnost T4306-03</t>
  </si>
  <si>
    <t>Inkluzija-korak bliže društvu bez prepreka</t>
  </si>
  <si>
    <t>PROGRAM 4306</t>
  </si>
  <si>
    <t>NACIONALNI EU PROJEKTI</t>
  </si>
  <si>
    <t>31 Rashodi za zaposlene</t>
  </si>
  <si>
    <t xml:space="preserve">   31Vlastiti prihodi- korisnici</t>
  </si>
  <si>
    <t xml:space="preserve">   51 Državni proračun</t>
  </si>
  <si>
    <t>32 Materijalni rashodi</t>
  </si>
  <si>
    <t xml:space="preserve">   54 Pomoći iz inozemstva</t>
  </si>
  <si>
    <t xml:space="preserve">   11 Opći prihodi i primici</t>
  </si>
  <si>
    <t>34 Financijski rashodi</t>
  </si>
  <si>
    <r>
      <t xml:space="preserve"> </t>
    </r>
    <r>
      <rPr>
        <i/>
        <sz val="10"/>
        <rFont val="Arial"/>
        <family val="2"/>
        <charset val="238"/>
      </rPr>
      <t xml:space="preserve">  19 Predfinanciranje iz ŽP</t>
    </r>
  </si>
  <si>
    <t>38 Ostali rashodi</t>
  </si>
  <si>
    <t>3 RASHODI POSLOVANJA</t>
  </si>
  <si>
    <t>42 Rashodi za nabavu proizvedene dugotrajne imovine</t>
  </si>
  <si>
    <t xml:space="preserve">   12 Višak/manjak županije</t>
  </si>
  <si>
    <t>Škola primijenjene umjetnosti i dizajna</t>
  </si>
  <si>
    <t>Perivoj V. Nazora 3/3, Zadar</t>
  </si>
  <si>
    <t>Izvršenje 2023.</t>
  </si>
  <si>
    <t>Plan 2024</t>
  </si>
  <si>
    <t>Plan za 2025.</t>
  </si>
  <si>
    <t>Projekcija 
za 2027.</t>
  </si>
  <si>
    <t>Plan 2024.</t>
  </si>
  <si>
    <t>Projekcija 
za 2026</t>
  </si>
  <si>
    <t>FINANCIJSKI PLAN PRORAČUNSKOG KORISNIKA JEDINICE LOKALNE I PODRUČNE (REGIONALNE) SAMOUPRAVE 
ZA 2025. I PROJEKCIJA ZA 2026. I 2027. GODINU</t>
  </si>
  <si>
    <t xml:space="preserve">  42 Višak prihoda SŠ</t>
  </si>
  <si>
    <t xml:space="preserve">   31 Vlastiti prihodi- korisnici</t>
  </si>
  <si>
    <t>Proračun za 2025.</t>
  </si>
  <si>
    <t>Projekcija proračuna
za 2027.</t>
  </si>
  <si>
    <t xml:space="preserve">Izvor financ. 61 </t>
  </si>
  <si>
    <t>Tekuće donacije-korisnici</t>
  </si>
  <si>
    <t>63 POMOĆI IZ INOZEMSTVA I OD SUBJEKATA UNUTAR OPĆEG PRORAČUNA</t>
  </si>
  <si>
    <t>66 PRIHODI OD PRODAJE PROIZVODA I ROBA TE PRUŽENIH USLUGA</t>
  </si>
  <si>
    <t xml:space="preserve">   31 Vlastiti prihodi-korisnici</t>
  </si>
  <si>
    <t>67 PRIHODI IZ NADLEŽNOG PRORAČUNA</t>
  </si>
  <si>
    <t>68 KAZNE, UPRAVNE MJERE I OSTALI PRIHODI</t>
  </si>
  <si>
    <t xml:space="preserve">    11 Opći prihodi i primici</t>
  </si>
  <si>
    <t xml:space="preserve">    12 Sredstva učešća za pomoći- prihodi Županije</t>
  </si>
  <si>
    <t xml:space="preserve">    19 Predfinanciranje županije</t>
  </si>
  <si>
    <t>Aktivnost A2205-22</t>
  </si>
  <si>
    <t>Natjecanje i smotre u SŠ</t>
  </si>
  <si>
    <t>Aktivnost A2205-34</t>
  </si>
  <si>
    <t>Projekt e-škole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</si>
</sst>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0" fontId="21" fillId="4" borderId="4" xfId="0" applyNumberFormat="1" applyFont="1" applyFill="1" applyBorder="1" applyAlignment="1" applyProtection="1">
      <alignment horizontal="left" vertical="center" wrapText="1"/>
    </xf>
    <xf numFmtId="4" fontId="21" fillId="4" borderId="3" xfId="0" applyNumberFormat="1" applyFont="1" applyFill="1" applyBorder="1" applyAlignment="1">
      <alignment horizontal="right" vertical="center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4" fontId="23" fillId="0" borderId="3" xfId="0" applyNumberFormat="1" applyFont="1" applyBorder="1"/>
    <xf numFmtId="0" fontId="22" fillId="2" borderId="4" xfId="0" applyNumberFormat="1" applyFont="1" applyFill="1" applyBorder="1" applyAlignment="1" applyProtection="1">
      <alignment horizontal="left" vertical="center" wrapText="1"/>
    </xf>
    <xf numFmtId="4" fontId="22" fillId="2" borderId="4" xfId="0" applyNumberFormat="1" applyFont="1" applyFill="1" applyBorder="1" applyAlignment="1" applyProtection="1">
      <alignment horizontal="right" vertical="center" wrapText="1"/>
    </xf>
    <xf numFmtId="4" fontId="22" fillId="2" borderId="3" xfId="0" applyNumberFormat="1" applyFont="1" applyFill="1" applyBorder="1" applyAlignment="1">
      <alignment horizontal="right"/>
    </xf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4" fontId="21" fillId="4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 vertical="center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4" fontId="22" fillId="2" borderId="3" xfId="0" applyNumberFormat="1" applyFont="1" applyFill="1" applyBorder="1" applyAlignment="1">
      <alignment horizontal="right" vertical="center"/>
    </xf>
    <xf numFmtId="0" fontId="22" fillId="2" borderId="1" xfId="0" applyNumberFormat="1" applyFont="1" applyFill="1" applyBorder="1" applyAlignment="1" applyProtection="1">
      <alignment horizontal="left" vertical="top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21" fillId="2" borderId="4" xfId="0" applyNumberFormat="1" applyFont="1" applyFill="1" applyBorder="1" applyAlignment="1" applyProtection="1">
      <alignment horizontal="right" vertical="center" wrapText="1"/>
    </xf>
    <xf numFmtId="0" fontId="21" fillId="5" borderId="4" xfId="0" applyNumberFormat="1" applyFont="1" applyFill="1" applyBorder="1" applyAlignment="1" applyProtection="1">
      <alignment horizontal="left" vertical="center" wrapText="1"/>
    </xf>
    <xf numFmtId="4" fontId="21" fillId="5" borderId="3" xfId="0" applyNumberFormat="1" applyFont="1" applyFill="1" applyBorder="1" applyAlignment="1">
      <alignment horizontal="right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vertical="center" wrapText="1"/>
    </xf>
    <xf numFmtId="4" fontId="22" fillId="2" borderId="3" xfId="0" applyNumberFormat="1" applyFont="1" applyFill="1" applyBorder="1" applyAlignment="1" applyProtection="1">
      <alignment horizontal="right" vertical="center" wrapText="1"/>
    </xf>
    <xf numFmtId="0" fontId="22" fillId="2" borderId="9" xfId="0" applyNumberFormat="1" applyFont="1" applyFill="1" applyBorder="1" applyAlignment="1" applyProtection="1">
      <alignment horizontal="left" vertical="center" wrapText="1" indent="1"/>
    </xf>
    <xf numFmtId="0" fontId="22" fillId="2" borderId="5" xfId="0" applyNumberFormat="1" applyFont="1" applyFill="1" applyBorder="1" applyAlignment="1" applyProtection="1">
      <alignment horizontal="left" vertical="center" wrapText="1" indent="1"/>
    </xf>
    <xf numFmtId="4" fontId="22" fillId="5" borderId="4" xfId="0" applyNumberFormat="1" applyFont="1" applyFill="1" applyBorder="1" applyAlignment="1" applyProtection="1">
      <alignment horizontal="righ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8" fillId="2" borderId="3" xfId="0" applyNumberFormat="1" applyFont="1" applyFill="1" applyBorder="1" applyAlignment="1" applyProtection="1">
      <alignment vertical="center" wrapText="1"/>
    </xf>
    <xf numFmtId="0" fontId="21" fillId="6" borderId="4" xfId="0" applyNumberFormat="1" applyFont="1" applyFill="1" applyBorder="1" applyAlignment="1" applyProtection="1">
      <alignment horizontal="left" vertical="center" wrapText="1"/>
    </xf>
    <xf numFmtId="4" fontId="21" fillId="6" borderId="3" xfId="0" applyNumberFormat="1" applyFont="1" applyFill="1" applyBorder="1" applyAlignment="1">
      <alignment horizontal="right"/>
    </xf>
    <xf numFmtId="0" fontId="0" fillId="6" borderId="0" xfId="0" applyFill="1"/>
    <xf numFmtId="4" fontId="21" fillId="6" borderId="3" xfId="0" applyNumberFormat="1" applyFont="1" applyFill="1" applyBorder="1" applyAlignment="1">
      <alignment horizontal="right" vertical="center"/>
    </xf>
    <xf numFmtId="0" fontId="0" fillId="2" borderId="0" xfId="0" applyFill="1"/>
    <xf numFmtId="0" fontId="25" fillId="2" borderId="0" xfId="0" applyFont="1" applyFill="1"/>
    <xf numFmtId="0" fontId="26" fillId="2" borderId="0" xfId="0" applyFont="1" applyFill="1"/>
    <xf numFmtId="0" fontId="29" fillId="0" borderId="0" xfId="0" applyFont="1"/>
    <xf numFmtId="0" fontId="30" fillId="0" borderId="0" xfId="0" applyFont="1"/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0" fillId="0" borderId="0" xfId="0" applyFont="1"/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21" fillId="5" borderId="4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2" fillId="0" borderId="3" xfId="0" applyNumberFormat="1" applyFont="1" applyFill="1" applyBorder="1" applyAlignment="1" applyProtection="1">
      <alignment horizontal="left" vertical="center" wrapText="1"/>
    </xf>
    <xf numFmtId="0" fontId="31" fillId="2" borderId="3" xfId="0" applyNumberFormat="1" applyFont="1" applyFill="1" applyBorder="1" applyAlignment="1" applyProtection="1">
      <alignment horizontal="left" vertical="center" wrapText="1"/>
    </xf>
    <xf numFmtId="0" fontId="32" fillId="2" borderId="3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0" fontId="33" fillId="2" borderId="0" xfId="0" applyFont="1" applyFill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21" fillId="6" borderId="1" xfId="0" applyNumberFormat="1" applyFont="1" applyFill="1" applyBorder="1" applyAlignment="1" applyProtection="1">
      <alignment horizontal="left" vertical="center" wrapText="1"/>
    </xf>
    <xf numFmtId="0" fontId="21" fillId="6" borderId="2" xfId="0" applyNumberFormat="1" applyFont="1" applyFill="1" applyBorder="1" applyAlignment="1" applyProtection="1">
      <alignment horizontal="left" vertical="center" wrapText="1"/>
    </xf>
    <xf numFmtId="0" fontId="21" fillId="6" borderId="4" xfId="0" applyNumberFormat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 applyProtection="1">
      <alignment horizontal="left" vertical="center" wrapText="1"/>
    </xf>
    <xf numFmtId="0" fontId="21" fillId="4" borderId="2" xfId="0" applyNumberFormat="1" applyFont="1" applyFill="1" applyBorder="1" applyAlignment="1" applyProtection="1">
      <alignment horizontal="left" vertical="center" wrapText="1"/>
    </xf>
    <xf numFmtId="0" fontId="21" fillId="4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0" fontId="24" fillId="2" borderId="1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4" fillId="7" borderId="2" xfId="0" applyNumberFormat="1" applyFont="1" applyFill="1" applyBorder="1" applyAlignment="1" applyProtection="1">
      <alignment horizontal="left" vertical="center" wrapText="1"/>
    </xf>
    <xf numFmtId="0" fontId="24" fillId="7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21" fillId="5" borderId="1" xfId="0" applyNumberFormat="1" applyFont="1" applyFill="1" applyBorder="1" applyAlignment="1" applyProtection="1">
      <alignment horizontal="left" vertical="center" wrapText="1"/>
    </xf>
    <xf numFmtId="0" fontId="21" fillId="5" borderId="2" xfId="0" applyNumberFormat="1" applyFont="1" applyFill="1" applyBorder="1" applyAlignment="1" applyProtection="1">
      <alignment horizontal="left" vertical="center" wrapText="1"/>
    </xf>
    <xf numFmtId="0" fontId="21" fillId="5" borderId="4" xfId="0" applyNumberFormat="1" applyFont="1" applyFill="1" applyBorder="1" applyAlignment="1" applyProtection="1">
      <alignment horizontal="left" vertical="center" wrapText="1"/>
    </xf>
    <xf numFmtId="0" fontId="22" fillId="2" borderId="6" xfId="0" applyNumberFormat="1" applyFont="1" applyFill="1" applyBorder="1" applyAlignment="1" applyProtection="1">
      <alignment horizontal="left" vertical="center" wrapText="1" indent="1"/>
    </xf>
    <xf numFmtId="0" fontId="22" fillId="2" borderId="7" xfId="0" applyNumberFormat="1" applyFont="1" applyFill="1" applyBorder="1" applyAlignment="1" applyProtection="1">
      <alignment horizontal="left" vertical="center" wrapText="1" indent="1"/>
    </xf>
    <xf numFmtId="0" fontId="22" fillId="2" borderId="8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opLeftCell="A10" workbookViewId="0">
      <selection activeCell="G30" sqref="G30"/>
    </sheetView>
  </sheetViews>
  <sheetFormatPr defaultRowHeight="15" x14ac:dyDescent="0.25"/>
  <cols>
    <col min="5" max="10" width="25.28515625" customWidth="1"/>
  </cols>
  <sheetData>
    <row r="1" spans="1:10" x14ac:dyDescent="0.25">
      <c r="A1" s="116" t="s">
        <v>132</v>
      </c>
    </row>
    <row r="2" spans="1:10" x14ac:dyDescent="0.25">
      <c r="A2" s="117" t="s">
        <v>133</v>
      </c>
    </row>
    <row r="3" spans="1:10" ht="42" customHeight="1" x14ac:dyDescent="0.25">
      <c r="A3" s="145" t="s">
        <v>140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15.75" x14ac:dyDescent="0.25">
      <c r="A5" s="145" t="s">
        <v>19</v>
      </c>
      <c r="B5" s="145"/>
      <c r="C5" s="145"/>
      <c r="D5" s="145"/>
      <c r="E5" s="145"/>
      <c r="F5" s="145"/>
      <c r="G5" s="145"/>
      <c r="H5" s="145"/>
      <c r="I5" s="158"/>
      <c r="J5" s="158"/>
    </row>
    <row r="6" spans="1:10" ht="18" x14ac:dyDescent="0.25">
      <c r="A6" s="25"/>
      <c r="B6" s="25"/>
      <c r="C6" s="25"/>
      <c r="D6" s="25"/>
      <c r="E6" s="25"/>
      <c r="F6" s="25"/>
      <c r="G6" s="25"/>
      <c r="H6" s="25"/>
      <c r="I6" s="5"/>
      <c r="J6" s="5"/>
    </row>
    <row r="7" spans="1:10" ht="15.75" x14ac:dyDescent="0.25">
      <c r="A7" s="145" t="s">
        <v>25</v>
      </c>
      <c r="B7" s="146"/>
      <c r="C7" s="146"/>
      <c r="D7" s="146"/>
      <c r="E7" s="146"/>
      <c r="F7" s="146"/>
      <c r="G7" s="146"/>
      <c r="H7" s="146"/>
      <c r="I7" s="146"/>
      <c r="J7" s="146"/>
    </row>
    <row r="8" spans="1:10" ht="18" x14ac:dyDescent="0.25">
      <c r="A8" s="1"/>
      <c r="B8" s="2"/>
      <c r="C8" s="2"/>
      <c r="D8" s="2"/>
      <c r="E8" s="6"/>
      <c r="F8" s="7"/>
      <c r="G8" s="7"/>
      <c r="H8" s="7"/>
      <c r="I8" s="7"/>
      <c r="J8" s="35" t="s">
        <v>31</v>
      </c>
    </row>
    <row r="9" spans="1:10" ht="25.5" x14ac:dyDescent="0.25">
      <c r="A9" s="28"/>
      <c r="B9" s="29"/>
      <c r="C9" s="29"/>
      <c r="D9" s="30"/>
      <c r="E9" s="31"/>
      <c r="F9" s="3" t="s">
        <v>134</v>
      </c>
      <c r="G9" s="3" t="s">
        <v>138</v>
      </c>
      <c r="H9" s="3" t="s">
        <v>143</v>
      </c>
      <c r="I9" s="3" t="s">
        <v>38</v>
      </c>
      <c r="J9" s="3" t="s">
        <v>144</v>
      </c>
    </row>
    <row r="10" spans="1:10" x14ac:dyDescent="0.25">
      <c r="A10" s="150" t="s">
        <v>0</v>
      </c>
      <c r="B10" s="144"/>
      <c r="C10" s="144"/>
      <c r="D10" s="144"/>
      <c r="E10" s="159"/>
      <c r="F10" s="32">
        <f>SUM(F11)</f>
        <v>1436333.94</v>
      </c>
      <c r="G10" s="32">
        <f t="shared" ref="G10:J10" si="0">G11+G12</f>
        <v>1830524.25</v>
      </c>
      <c r="H10" s="32">
        <f t="shared" si="0"/>
        <v>2014524.25</v>
      </c>
      <c r="I10" s="32">
        <f t="shared" si="0"/>
        <v>2043049.79</v>
      </c>
      <c r="J10" s="32">
        <f t="shared" si="0"/>
        <v>2072001.5</v>
      </c>
    </row>
    <row r="11" spans="1:10" x14ac:dyDescent="0.25">
      <c r="A11" s="160" t="s">
        <v>32</v>
      </c>
      <c r="B11" s="161"/>
      <c r="C11" s="161"/>
      <c r="D11" s="161"/>
      <c r="E11" s="157"/>
      <c r="F11" s="33">
        <v>1436333.94</v>
      </c>
      <c r="G11" s="33">
        <v>1830524.25</v>
      </c>
      <c r="H11" s="33">
        <v>2014524.25</v>
      </c>
      <c r="I11" s="33">
        <v>2043049.79</v>
      </c>
      <c r="J11" s="33">
        <v>2072001.5</v>
      </c>
    </row>
    <row r="12" spans="1:10" x14ac:dyDescent="0.25">
      <c r="A12" s="162" t="s">
        <v>33</v>
      </c>
      <c r="B12" s="157"/>
      <c r="C12" s="157"/>
      <c r="D12" s="157"/>
      <c r="E12" s="157"/>
      <c r="F12" s="33"/>
      <c r="G12" s="33"/>
      <c r="H12" s="33"/>
      <c r="I12" s="33"/>
      <c r="J12" s="33"/>
    </row>
    <row r="13" spans="1:10" x14ac:dyDescent="0.25">
      <c r="A13" s="36" t="s">
        <v>1</v>
      </c>
      <c r="B13" s="44"/>
      <c r="C13" s="44"/>
      <c r="D13" s="44"/>
      <c r="E13" s="44"/>
      <c r="F13" s="32">
        <f>SUM(F14:F15)</f>
        <v>1441485.15</v>
      </c>
      <c r="G13" s="32">
        <f t="shared" ref="G13:J13" si="1">G14+G15</f>
        <v>1832812.8900000001</v>
      </c>
      <c r="H13" s="32">
        <f t="shared" si="1"/>
        <v>2017003.98</v>
      </c>
      <c r="I13" s="32">
        <f t="shared" si="1"/>
        <v>2045566.73</v>
      </c>
      <c r="J13" s="32">
        <f t="shared" si="1"/>
        <v>2074555.5499999998</v>
      </c>
    </row>
    <row r="14" spans="1:10" x14ac:dyDescent="0.25">
      <c r="A14" s="163" t="s">
        <v>34</v>
      </c>
      <c r="B14" s="161"/>
      <c r="C14" s="161"/>
      <c r="D14" s="161"/>
      <c r="E14" s="161"/>
      <c r="F14" s="33">
        <v>1436329.69</v>
      </c>
      <c r="G14" s="33">
        <v>1830700.77</v>
      </c>
      <c r="H14" s="33">
        <v>2014303.98</v>
      </c>
      <c r="I14" s="33">
        <v>2042826.23</v>
      </c>
      <c r="J14" s="45">
        <v>2071774.41</v>
      </c>
    </row>
    <row r="15" spans="1:10" x14ac:dyDescent="0.25">
      <c r="A15" s="156" t="s">
        <v>35</v>
      </c>
      <c r="B15" s="157"/>
      <c r="C15" s="157"/>
      <c r="D15" s="157"/>
      <c r="E15" s="157"/>
      <c r="F15" s="46">
        <v>5155.46</v>
      </c>
      <c r="G15" s="46">
        <v>2112.12</v>
      </c>
      <c r="H15" s="46">
        <v>2700</v>
      </c>
      <c r="I15" s="46">
        <v>2740.5</v>
      </c>
      <c r="J15" s="45">
        <v>2781.14</v>
      </c>
    </row>
    <row r="16" spans="1:10" x14ac:dyDescent="0.25">
      <c r="A16" s="143" t="s">
        <v>55</v>
      </c>
      <c r="B16" s="144"/>
      <c r="C16" s="144"/>
      <c r="D16" s="144"/>
      <c r="E16" s="144"/>
      <c r="F16" s="32">
        <f t="shared" ref="F16:J16" si="2">F10-F13</f>
        <v>-5151.2099999999627</v>
      </c>
      <c r="G16" s="32">
        <f t="shared" si="2"/>
        <v>-2288.6400000001304</v>
      </c>
      <c r="H16" s="32">
        <f t="shared" si="2"/>
        <v>-2479.7299999999814</v>
      </c>
      <c r="I16" s="32">
        <f t="shared" si="2"/>
        <v>-2516.9399999999441</v>
      </c>
      <c r="J16" s="32">
        <f t="shared" si="2"/>
        <v>-2554.0499999998137</v>
      </c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15.75" x14ac:dyDescent="0.25">
      <c r="A18" s="145" t="s">
        <v>26</v>
      </c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 ht="18" x14ac:dyDescent="0.25">
      <c r="A19" s="25"/>
      <c r="B19" s="23"/>
      <c r="C19" s="23"/>
      <c r="D19" s="23"/>
      <c r="E19" s="23"/>
      <c r="F19" s="23"/>
      <c r="G19" s="23"/>
      <c r="H19" s="24"/>
      <c r="I19" s="24"/>
      <c r="J19" s="24"/>
    </row>
    <row r="20" spans="1:10" ht="25.5" x14ac:dyDescent="0.25">
      <c r="A20" s="28"/>
      <c r="B20" s="29"/>
      <c r="C20" s="29"/>
      <c r="D20" s="30"/>
      <c r="E20" s="31"/>
      <c r="F20" s="3" t="s">
        <v>134</v>
      </c>
      <c r="G20" s="3" t="s">
        <v>138</v>
      </c>
      <c r="H20" s="3" t="s">
        <v>143</v>
      </c>
      <c r="I20" s="3" t="s">
        <v>38</v>
      </c>
      <c r="J20" s="3" t="s">
        <v>144</v>
      </c>
    </row>
    <row r="21" spans="1:10" x14ac:dyDescent="0.25">
      <c r="A21" s="156" t="s">
        <v>36</v>
      </c>
      <c r="B21" s="157"/>
      <c r="C21" s="157"/>
      <c r="D21" s="157"/>
      <c r="E21" s="157"/>
      <c r="F21" s="46"/>
      <c r="G21" s="46"/>
      <c r="H21" s="46"/>
      <c r="I21" s="46"/>
      <c r="J21" s="45"/>
    </row>
    <row r="22" spans="1:10" x14ac:dyDescent="0.25">
      <c r="A22" s="156" t="s">
        <v>37</v>
      </c>
      <c r="B22" s="157"/>
      <c r="C22" s="157"/>
      <c r="D22" s="157"/>
      <c r="E22" s="157"/>
      <c r="F22" s="46"/>
      <c r="G22" s="46"/>
      <c r="H22" s="46"/>
      <c r="I22" s="46"/>
      <c r="J22" s="45"/>
    </row>
    <row r="23" spans="1:10" x14ac:dyDescent="0.25">
      <c r="A23" s="143" t="s">
        <v>2</v>
      </c>
      <c r="B23" s="144"/>
      <c r="C23" s="144"/>
      <c r="D23" s="144"/>
      <c r="E23" s="144"/>
      <c r="F23" s="32">
        <f>F21-F22</f>
        <v>0</v>
      </c>
      <c r="G23" s="32">
        <f t="shared" ref="G23:J23" si="3">G21-G22</f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</row>
    <row r="24" spans="1:10" x14ac:dyDescent="0.25">
      <c r="A24" s="143" t="s">
        <v>56</v>
      </c>
      <c r="B24" s="144"/>
      <c r="C24" s="144"/>
      <c r="D24" s="144"/>
      <c r="E24" s="144"/>
      <c r="F24" s="32">
        <f>F16+F23</f>
        <v>-5151.2099999999627</v>
      </c>
      <c r="G24" s="32">
        <f t="shared" ref="G24:J24" si="4">G16+G23</f>
        <v>-2288.6400000001304</v>
      </c>
      <c r="H24" s="32">
        <f t="shared" si="4"/>
        <v>-2479.7299999999814</v>
      </c>
      <c r="I24" s="32">
        <f t="shared" si="4"/>
        <v>-2516.9399999999441</v>
      </c>
      <c r="J24" s="32">
        <f t="shared" si="4"/>
        <v>-2554.0499999998137</v>
      </c>
    </row>
    <row r="25" spans="1:10" ht="18" x14ac:dyDescent="0.25">
      <c r="A25" s="22"/>
      <c r="B25" s="23"/>
      <c r="C25" s="23"/>
      <c r="D25" s="23"/>
      <c r="E25" s="23"/>
      <c r="F25" s="23"/>
      <c r="G25" s="23"/>
      <c r="H25" s="24"/>
      <c r="I25" s="24"/>
      <c r="J25" s="24"/>
    </row>
    <row r="26" spans="1:10" ht="15.75" x14ac:dyDescent="0.25">
      <c r="A26" s="145" t="s">
        <v>57</v>
      </c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0" ht="15.75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25.5" x14ac:dyDescent="0.25">
      <c r="A28" s="28"/>
      <c r="B28" s="29"/>
      <c r="C28" s="29"/>
      <c r="D28" s="30"/>
      <c r="E28" s="31"/>
      <c r="F28" s="3" t="s">
        <v>134</v>
      </c>
      <c r="G28" s="3" t="s">
        <v>138</v>
      </c>
      <c r="H28" s="3" t="s">
        <v>143</v>
      </c>
      <c r="I28" s="3" t="s">
        <v>38</v>
      </c>
      <c r="J28" s="3" t="s">
        <v>144</v>
      </c>
    </row>
    <row r="29" spans="1:10" ht="15" customHeight="1" x14ac:dyDescent="0.25">
      <c r="A29" s="147" t="s">
        <v>58</v>
      </c>
      <c r="B29" s="148"/>
      <c r="C29" s="148"/>
      <c r="D29" s="148"/>
      <c r="E29" s="149"/>
      <c r="F29" s="47">
        <v>6100.95</v>
      </c>
      <c r="G29" s="47">
        <v>0</v>
      </c>
      <c r="H29" s="47">
        <v>0</v>
      </c>
      <c r="I29" s="47">
        <v>0</v>
      </c>
      <c r="J29" s="48">
        <v>0</v>
      </c>
    </row>
    <row r="30" spans="1:10" ht="15" customHeight="1" x14ac:dyDescent="0.25">
      <c r="A30" s="143" t="s">
        <v>59</v>
      </c>
      <c r="B30" s="144"/>
      <c r="C30" s="144"/>
      <c r="D30" s="144"/>
      <c r="E30" s="144"/>
      <c r="F30" s="49">
        <f>F24+F29</f>
        <v>949.74000000003707</v>
      </c>
      <c r="G30" s="49">
        <f t="shared" ref="G30:J30" si="5">G24+G29</f>
        <v>-2288.6400000001304</v>
      </c>
      <c r="H30" s="49">
        <f t="shared" si="5"/>
        <v>-2479.7299999999814</v>
      </c>
      <c r="I30" s="49">
        <f t="shared" si="5"/>
        <v>-2516.9399999999441</v>
      </c>
      <c r="J30" s="50">
        <f t="shared" si="5"/>
        <v>-2554.0499999998137</v>
      </c>
    </row>
    <row r="31" spans="1:10" ht="45" customHeight="1" x14ac:dyDescent="0.25">
      <c r="A31" s="150" t="s">
        <v>60</v>
      </c>
      <c r="B31" s="151"/>
      <c r="C31" s="151"/>
      <c r="D31" s="151"/>
      <c r="E31" s="152"/>
      <c r="F31" s="49">
        <f>F16+F23+F29-F30</f>
        <v>0</v>
      </c>
      <c r="G31" s="49">
        <f t="shared" ref="G31:J31" si="6">G16+G23+G29-G30</f>
        <v>0</v>
      </c>
      <c r="H31" s="49">
        <f t="shared" si="6"/>
        <v>0</v>
      </c>
      <c r="I31" s="49">
        <f t="shared" si="6"/>
        <v>0</v>
      </c>
      <c r="J31" s="50">
        <f t="shared" si="6"/>
        <v>0</v>
      </c>
    </row>
    <row r="32" spans="1:10" ht="15.75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15.75" x14ac:dyDescent="0.25">
      <c r="A33" s="153" t="s">
        <v>54</v>
      </c>
      <c r="B33" s="153"/>
      <c r="C33" s="153"/>
      <c r="D33" s="153"/>
      <c r="E33" s="153"/>
      <c r="F33" s="153"/>
      <c r="G33" s="153"/>
      <c r="H33" s="153"/>
      <c r="I33" s="153"/>
      <c r="J33" s="153"/>
    </row>
    <row r="34" spans="1:10" ht="18" x14ac:dyDescent="0.25">
      <c r="A34" s="53"/>
      <c r="B34" s="54"/>
      <c r="C34" s="54"/>
      <c r="D34" s="54"/>
      <c r="E34" s="54"/>
      <c r="F34" s="54"/>
      <c r="G34" s="54"/>
      <c r="H34" s="55"/>
      <c r="I34" s="55"/>
      <c r="J34" s="55"/>
    </row>
    <row r="35" spans="1:10" ht="25.5" x14ac:dyDescent="0.25">
      <c r="A35" s="56"/>
      <c r="B35" s="57"/>
      <c r="C35" s="57"/>
      <c r="D35" s="58"/>
      <c r="E35" s="59"/>
      <c r="F35" s="60" t="s">
        <v>134</v>
      </c>
      <c r="G35" s="60" t="s">
        <v>138</v>
      </c>
      <c r="H35" s="60" t="s">
        <v>143</v>
      </c>
      <c r="I35" s="60" t="s">
        <v>38</v>
      </c>
      <c r="J35" s="60" t="s">
        <v>144</v>
      </c>
    </row>
    <row r="36" spans="1:10" x14ac:dyDescent="0.25">
      <c r="A36" s="147" t="s">
        <v>58</v>
      </c>
      <c r="B36" s="148"/>
      <c r="C36" s="148"/>
      <c r="D36" s="148"/>
      <c r="E36" s="149"/>
      <c r="F36" s="47">
        <v>0</v>
      </c>
      <c r="G36" s="47">
        <f>F39</f>
        <v>0</v>
      </c>
      <c r="H36" s="47">
        <f>G39</f>
        <v>0</v>
      </c>
      <c r="I36" s="47">
        <f>H39</f>
        <v>0</v>
      </c>
      <c r="J36" s="48">
        <f>I39</f>
        <v>0</v>
      </c>
    </row>
    <row r="37" spans="1:10" ht="28.5" customHeight="1" x14ac:dyDescent="0.25">
      <c r="A37" s="147" t="s">
        <v>61</v>
      </c>
      <c r="B37" s="148"/>
      <c r="C37" s="148"/>
      <c r="D37" s="148"/>
      <c r="E37" s="149"/>
      <c r="F37" s="47">
        <v>0</v>
      </c>
      <c r="G37" s="47">
        <v>0</v>
      </c>
      <c r="H37" s="47">
        <v>0</v>
      </c>
      <c r="I37" s="47">
        <v>0</v>
      </c>
      <c r="J37" s="48">
        <v>0</v>
      </c>
    </row>
    <row r="38" spans="1:10" x14ac:dyDescent="0.25">
      <c r="A38" s="147" t="s">
        <v>62</v>
      </c>
      <c r="B38" s="154"/>
      <c r="C38" s="154"/>
      <c r="D38" s="154"/>
      <c r="E38" s="155"/>
      <c r="F38" s="47">
        <v>0</v>
      </c>
      <c r="G38" s="47">
        <v>0</v>
      </c>
      <c r="H38" s="47">
        <v>0</v>
      </c>
      <c r="I38" s="47">
        <v>0</v>
      </c>
      <c r="J38" s="48">
        <v>0</v>
      </c>
    </row>
    <row r="39" spans="1:10" ht="15" customHeight="1" x14ac:dyDescent="0.25">
      <c r="A39" s="143" t="s">
        <v>59</v>
      </c>
      <c r="B39" s="144"/>
      <c r="C39" s="144"/>
      <c r="D39" s="144"/>
      <c r="E39" s="144"/>
      <c r="F39" s="34">
        <f>F36-F37+F38</f>
        <v>0</v>
      </c>
      <c r="G39" s="34">
        <f t="shared" ref="G39:J39" si="7">G36-G37+G38</f>
        <v>0</v>
      </c>
      <c r="H39" s="34">
        <f t="shared" si="7"/>
        <v>0</v>
      </c>
      <c r="I39" s="34">
        <f t="shared" si="7"/>
        <v>0</v>
      </c>
      <c r="J39" s="61">
        <f t="shared" si="7"/>
        <v>0</v>
      </c>
    </row>
    <row r="40" spans="1:10" ht="17.25" customHeight="1" x14ac:dyDescent="0.25"/>
    <row r="41" spans="1:10" x14ac:dyDescent="0.25">
      <c r="A41" s="141"/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10" ht="9" customHeight="1" x14ac:dyDescent="0.25"/>
  </sheetData>
  <mergeCells count="24">
    <mergeCell ref="A22:E22"/>
    <mergeCell ref="A3:J3"/>
    <mergeCell ref="A5:J5"/>
    <mergeCell ref="A7:J7"/>
    <mergeCell ref="A10:E10"/>
    <mergeCell ref="A11:E11"/>
    <mergeCell ref="A12:E12"/>
    <mergeCell ref="A14:E14"/>
    <mergeCell ref="A15:E15"/>
    <mergeCell ref="A16:E16"/>
    <mergeCell ref="A18:J18"/>
    <mergeCell ref="A21:E21"/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topLeftCell="A16" workbookViewId="0">
      <selection activeCell="D24" sqref="D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x14ac:dyDescent="0.25">
      <c r="A1" s="116" t="s">
        <v>132</v>
      </c>
    </row>
    <row r="2" spans="1:8" x14ac:dyDescent="0.25">
      <c r="A2" s="117" t="s">
        <v>133</v>
      </c>
    </row>
    <row r="3" spans="1:8" ht="42" customHeight="1" x14ac:dyDescent="0.25">
      <c r="A3" s="145" t="s">
        <v>140</v>
      </c>
      <c r="B3" s="145"/>
      <c r="C3" s="145"/>
      <c r="D3" s="145"/>
      <c r="E3" s="145"/>
      <c r="F3" s="145"/>
      <c r="G3" s="145"/>
      <c r="H3" s="145"/>
    </row>
    <row r="4" spans="1:8" ht="18" customHeight="1" x14ac:dyDescent="0.25">
      <c r="A4" s="4"/>
      <c r="B4" s="4"/>
      <c r="C4" s="4"/>
      <c r="D4" s="4"/>
      <c r="E4" s="4"/>
      <c r="F4" s="4"/>
      <c r="G4" s="4"/>
      <c r="H4" s="4"/>
    </row>
    <row r="5" spans="1:8" ht="15.75" customHeight="1" x14ac:dyDescent="0.25">
      <c r="A5" s="145" t="s">
        <v>19</v>
      </c>
      <c r="B5" s="145"/>
      <c r="C5" s="145"/>
      <c r="D5" s="145"/>
      <c r="E5" s="145"/>
      <c r="F5" s="145"/>
      <c r="G5" s="145"/>
      <c r="H5" s="14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8" customHeight="1" x14ac:dyDescent="0.25">
      <c r="A7" s="145" t="s">
        <v>4</v>
      </c>
      <c r="B7" s="145"/>
      <c r="C7" s="145"/>
      <c r="D7" s="145"/>
      <c r="E7" s="145"/>
      <c r="F7" s="145"/>
      <c r="G7" s="145"/>
      <c r="H7" s="145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15.75" customHeight="1" x14ac:dyDescent="0.25">
      <c r="A9" s="145" t="s">
        <v>39</v>
      </c>
      <c r="B9" s="145"/>
      <c r="C9" s="145"/>
      <c r="D9" s="145"/>
      <c r="E9" s="145"/>
      <c r="F9" s="145"/>
      <c r="G9" s="145"/>
      <c r="H9" s="145"/>
    </row>
    <row r="10" spans="1:8" ht="18" x14ac:dyDescent="0.25">
      <c r="A10" s="4"/>
      <c r="B10" s="4"/>
      <c r="C10" s="4"/>
      <c r="D10" s="4"/>
      <c r="E10" s="4"/>
      <c r="F10" s="4"/>
      <c r="G10" s="5"/>
      <c r="H10" s="5"/>
    </row>
    <row r="11" spans="1:8" ht="25.5" x14ac:dyDescent="0.25">
      <c r="A11" s="21" t="s">
        <v>5</v>
      </c>
      <c r="B11" s="20" t="s">
        <v>6</v>
      </c>
      <c r="C11" s="20" t="s">
        <v>3</v>
      </c>
      <c r="D11" s="20" t="s">
        <v>134</v>
      </c>
      <c r="E11" s="21" t="s">
        <v>138</v>
      </c>
      <c r="F11" s="21" t="s">
        <v>136</v>
      </c>
      <c r="G11" s="21" t="s">
        <v>30</v>
      </c>
      <c r="H11" s="21" t="s">
        <v>137</v>
      </c>
    </row>
    <row r="12" spans="1:8" x14ac:dyDescent="0.25">
      <c r="A12" s="38"/>
      <c r="B12" s="39"/>
      <c r="C12" s="37" t="s">
        <v>0</v>
      </c>
      <c r="D12" s="63">
        <f>SUM(D13)</f>
        <v>1436333.9400000002</v>
      </c>
      <c r="E12" s="63">
        <f>SUM(E13)</f>
        <v>1830524.25</v>
      </c>
      <c r="F12" s="63">
        <f t="shared" ref="F12:H12" si="0">SUM(F13)</f>
        <v>2014524.25</v>
      </c>
      <c r="G12" s="63">
        <f t="shared" si="0"/>
        <v>2043049.76</v>
      </c>
      <c r="H12" s="63">
        <f t="shared" si="0"/>
        <v>2072001.2699999998</v>
      </c>
    </row>
    <row r="13" spans="1:8" ht="15.75" customHeight="1" x14ac:dyDescent="0.25">
      <c r="A13" s="11">
        <v>6</v>
      </c>
      <c r="B13" s="11"/>
      <c r="C13" s="11" t="s">
        <v>7</v>
      </c>
      <c r="D13" s="9">
        <f>SUM(D14:D18)</f>
        <v>1436333.9400000002</v>
      </c>
      <c r="E13" s="9">
        <f>SUM(E14:E18)</f>
        <v>1830524.25</v>
      </c>
      <c r="F13" s="9">
        <f>SUM(F14:F18)</f>
        <v>2014524.25</v>
      </c>
      <c r="G13" s="9">
        <f>SUM(G14:G18)</f>
        <v>2043049.76</v>
      </c>
      <c r="H13" s="9">
        <f>SUM(H14:H18)</f>
        <v>2072001.2699999998</v>
      </c>
    </row>
    <row r="14" spans="1:8" ht="38.25" x14ac:dyDescent="0.25">
      <c r="A14" s="11"/>
      <c r="B14" s="16">
        <v>63</v>
      </c>
      <c r="C14" s="16" t="s">
        <v>27</v>
      </c>
      <c r="D14" s="8">
        <v>1324340.3500000001</v>
      </c>
      <c r="E14" s="9">
        <v>1714800</v>
      </c>
      <c r="F14" s="9">
        <v>1898800</v>
      </c>
      <c r="G14" s="9">
        <v>1927282</v>
      </c>
      <c r="H14" s="9">
        <v>1956191</v>
      </c>
    </row>
    <row r="15" spans="1:8" ht="44.25" customHeight="1" x14ac:dyDescent="0.25">
      <c r="A15" s="12"/>
      <c r="B15" s="12">
        <v>66</v>
      </c>
      <c r="C15" s="16" t="s">
        <v>63</v>
      </c>
      <c r="D15" s="8">
        <v>440</v>
      </c>
      <c r="E15" s="9">
        <v>900</v>
      </c>
      <c r="F15" s="9">
        <v>2600</v>
      </c>
      <c r="G15" s="9">
        <v>2639</v>
      </c>
      <c r="H15" s="9">
        <v>2677.88</v>
      </c>
    </row>
    <row r="16" spans="1:8" ht="38.25" x14ac:dyDescent="0.25">
      <c r="A16" s="12"/>
      <c r="B16" s="12">
        <v>67</v>
      </c>
      <c r="C16" s="16" t="s">
        <v>64</v>
      </c>
      <c r="D16" s="8">
        <v>111553.59</v>
      </c>
      <c r="E16" s="9">
        <v>113124.25</v>
      </c>
      <c r="F16" s="9">
        <v>113124.25</v>
      </c>
      <c r="G16" s="9">
        <v>113128.76</v>
      </c>
      <c r="H16" s="9">
        <v>113132.39</v>
      </c>
    </row>
    <row r="17" spans="1:8" ht="25.5" x14ac:dyDescent="0.25">
      <c r="A17" s="14"/>
      <c r="B17" s="64">
        <v>68</v>
      </c>
      <c r="C17" s="27" t="s">
        <v>65</v>
      </c>
      <c r="D17" s="8"/>
      <c r="E17" s="9">
        <v>1700</v>
      </c>
      <c r="F17" s="9">
        <v>0</v>
      </c>
      <c r="G17" s="9">
        <v>0</v>
      </c>
      <c r="H17" s="9">
        <v>0</v>
      </c>
    </row>
    <row r="18" spans="1:8" x14ac:dyDescent="0.25">
      <c r="A18" s="16"/>
      <c r="B18" s="16"/>
      <c r="C18" s="27"/>
      <c r="D18" s="8"/>
      <c r="E18" s="9"/>
      <c r="F18" s="9"/>
      <c r="G18" s="9"/>
      <c r="H18" s="10"/>
    </row>
    <row r="21" spans="1:8" ht="15.75" x14ac:dyDescent="0.25">
      <c r="A21" s="145" t="s">
        <v>40</v>
      </c>
      <c r="B21" s="164"/>
      <c r="C21" s="164"/>
      <c r="D21" s="164"/>
      <c r="E21" s="164"/>
      <c r="F21" s="164"/>
      <c r="G21" s="164"/>
      <c r="H21" s="164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21" t="s">
        <v>5</v>
      </c>
      <c r="B23" s="20" t="s">
        <v>6</v>
      </c>
      <c r="C23" s="20" t="s">
        <v>8</v>
      </c>
      <c r="D23" s="20" t="s">
        <v>134</v>
      </c>
      <c r="E23" s="21" t="s">
        <v>138</v>
      </c>
      <c r="F23" s="21" t="s">
        <v>136</v>
      </c>
      <c r="G23" s="21" t="s">
        <v>30</v>
      </c>
      <c r="H23" s="21" t="s">
        <v>137</v>
      </c>
    </row>
    <row r="24" spans="1:8" x14ac:dyDescent="0.25">
      <c r="A24" s="38"/>
      <c r="B24" s="39"/>
      <c r="C24" s="37" t="s">
        <v>1</v>
      </c>
      <c r="D24" s="63">
        <f t="shared" ref="D24:E24" si="1">SUM(D26:D29)</f>
        <v>1436329.69</v>
      </c>
      <c r="E24" s="63">
        <f t="shared" si="1"/>
        <v>1830700.77</v>
      </c>
      <c r="F24" s="63">
        <f>SUM(F26:F29)</f>
        <v>2014303.98</v>
      </c>
      <c r="G24" s="63">
        <f t="shared" ref="G24:H24" si="2">SUM(G26:G29)</f>
        <v>2042826.23</v>
      </c>
      <c r="H24" s="63">
        <f t="shared" si="2"/>
        <v>2071774.41</v>
      </c>
    </row>
    <row r="25" spans="1:8" ht="15.75" customHeight="1" x14ac:dyDescent="0.25">
      <c r="A25" s="11">
        <v>3</v>
      </c>
      <c r="B25" s="11"/>
      <c r="C25" s="11" t="s">
        <v>9</v>
      </c>
      <c r="D25" s="8"/>
      <c r="E25" s="9"/>
      <c r="F25" s="65"/>
      <c r="G25" s="65"/>
      <c r="H25" s="65"/>
    </row>
    <row r="26" spans="1:8" ht="15.75" customHeight="1" x14ac:dyDescent="0.25">
      <c r="A26" s="11"/>
      <c r="B26" s="16">
        <v>31</v>
      </c>
      <c r="C26" s="16" t="s">
        <v>10</v>
      </c>
      <c r="D26" s="8">
        <v>1319219.1599999999</v>
      </c>
      <c r="E26" s="9">
        <v>1707024.73</v>
      </c>
      <c r="F26" s="9">
        <v>1890024.73</v>
      </c>
      <c r="G26" s="9">
        <v>1918375.1</v>
      </c>
      <c r="H26" s="9">
        <v>1947150.73</v>
      </c>
    </row>
    <row r="27" spans="1:8" x14ac:dyDescent="0.25">
      <c r="A27" s="12"/>
      <c r="B27" s="12">
        <v>32</v>
      </c>
      <c r="C27" s="12" t="s">
        <v>22</v>
      </c>
      <c r="D27" s="8">
        <v>116032.77</v>
      </c>
      <c r="E27" s="9">
        <v>122564.51</v>
      </c>
      <c r="F27" s="9">
        <v>123174.25</v>
      </c>
      <c r="G27" s="9">
        <v>123329.5</v>
      </c>
      <c r="H27" s="9">
        <v>123485.43</v>
      </c>
    </row>
    <row r="28" spans="1:8" x14ac:dyDescent="0.25">
      <c r="A28" s="12"/>
      <c r="B28" s="12">
        <v>34</v>
      </c>
      <c r="C28" s="17" t="s">
        <v>66</v>
      </c>
      <c r="D28" s="8"/>
      <c r="E28" s="9">
        <v>9.74</v>
      </c>
      <c r="F28" s="9">
        <v>0</v>
      </c>
      <c r="G28" s="9">
        <v>0</v>
      </c>
      <c r="H28" s="9">
        <v>0</v>
      </c>
    </row>
    <row r="29" spans="1:8" x14ac:dyDescent="0.25">
      <c r="A29" s="12"/>
      <c r="B29" s="12">
        <v>38</v>
      </c>
      <c r="C29" s="17" t="s">
        <v>67</v>
      </c>
      <c r="D29">
        <v>1077.76</v>
      </c>
      <c r="E29" s="9">
        <v>1101.79</v>
      </c>
      <c r="F29" s="9">
        <v>1105</v>
      </c>
      <c r="G29" s="9">
        <v>1121.6300000000001</v>
      </c>
      <c r="H29" s="9">
        <v>1138.25</v>
      </c>
    </row>
    <row r="30" spans="1:8" ht="25.5" x14ac:dyDescent="0.25">
      <c r="A30" s="14">
        <v>4</v>
      </c>
      <c r="B30" s="15"/>
      <c r="C30" s="26" t="s">
        <v>11</v>
      </c>
      <c r="D30" s="65">
        <f>SUM(D31)</f>
        <v>5155.46</v>
      </c>
      <c r="E30" s="65">
        <f>SUM(E31)</f>
        <v>2112.12</v>
      </c>
      <c r="F30" s="65">
        <f>SUM(F31)</f>
        <v>2700</v>
      </c>
      <c r="G30" s="65">
        <f t="shared" ref="G30:H30" si="3">SUM(G31)</f>
        <v>2740.5</v>
      </c>
      <c r="H30" s="65">
        <f t="shared" si="3"/>
        <v>2781.14</v>
      </c>
    </row>
    <row r="31" spans="1:8" ht="38.25" x14ac:dyDescent="0.25">
      <c r="A31" s="16"/>
      <c r="B31" s="16">
        <v>42</v>
      </c>
      <c r="C31" s="27" t="s">
        <v>28</v>
      </c>
      <c r="D31" s="8">
        <v>5155.46</v>
      </c>
      <c r="E31" s="9">
        <v>2112.12</v>
      </c>
      <c r="F31" s="9">
        <v>2700</v>
      </c>
      <c r="G31" s="9">
        <v>2740.5</v>
      </c>
      <c r="H31" s="10">
        <v>2781.14</v>
      </c>
    </row>
  </sheetData>
  <mergeCells count="5">
    <mergeCell ref="A21:H21"/>
    <mergeCell ref="A3:H3"/>
    <mergeCell ref="A5:H5"/>
    <mergeCell ref="A7:H7"/>
    <mergeCell ref="A9:H9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topLeftCell="A19" workbookViewId="0">
      <selection activeCell="K40" sqref="K40"/>
    </sheetView>
  </sheetViews>
  <sheetFormatPr defaultRowHeight="15" x14ac:dyDescent="0.25"/>
  <cols>
    <col min="1" max="6" width="25.28515625" customWidth="1"/>
    <col min="7" max="7" width="9.140625" customWidth="1"/>
  </cols>
  <sheetData>
    <row r="1" spans="1:6" x14ac:dyDescent="0.25">
      <c r="A1" s="116" t="s">
        <v>132</v>
      </c>
    </row>
    <row r="2" spans="1:6" x14ac:dyDescent="0.25">
      <c r="A2" s="117" t="s">
        <v>133</v>
      </c>
    </row>
    <row r="3" spans="1:6" ht="42" customHeight="1" x14ac:dyDescent="0.25">
      <c r="A3" s="145" t="s">
        <v>140</v>
      </c>
      <c r="B3" s="145"/>
      <c r="C3" s="145"/>
      <c r="D3" s="145"/>
      <c r="E3" s="145"/>
      <c r="F3" s="145"/>
    </row>
    <row r="4" spans="1:6" ht="18" customHeight="1" x14ac:dyDescent="0.25">
      <c r="A4" s="25"/>
      <c r="B4" s="25"/>
      <c r="C4" s="25"/>
      <c r="D4" s="25"/>
      <c r="E4" s="25"/>
      <c r="F4" s="25"/>
    </row>
    <row r="5" spans="1:6" ht="15.75" customHeight="1" x14ac:dyDescent="0.25">
      <c r="A5" s="145" t="s">
        <v>19</v>
      </c>
      <c r="B5" s="145"/>
      <c r="C5" s="145"/>
      <c r="D5" s="145"/>
      <c r="E5" s="145"/>
      <c r="F5" s="145"/>
    </row>
    <row r="6" spans="1:6" ht="18" x14ac:dyDescent="0.25">
      <c r="B6" s="25"/>
      <c r="C6" s="25"/>
      <c r="D6" s="25"/>
      <c r="E6" s="5"/>
      <c r="F6" s="5"/>
    </row>
    <row r="7" spans="1:6" ht="18" customHeight="1" x14ac:dyDescent="0.25">
      <c r="A7" s="145" t="s">
        <v>4</v>
      </c>
      <c r="B7" s="145"/>
      <c r="C7" s="145"/>
      <c r="D7" s="145"/>
      <c r="E7" s="145"/>
      <c r="F7" s="145"/>
    </row>
    <row r="8" spans="1:6" ht="18" x14ac:dyDescent="0.25">
      <c r="A8" s="25"/>
      <c r="B8" s="25"/>
      <c r="C8" s="25"/>
      <c r="D8" s="25"/>
      <c r="E8" s="5"/>
      <c r="F8" s="5"/>
    </row>
    <row r="9" spans="1:6" ht="15.75" customHeight="1" x14ac:dyDescent="0.25">
      <c r="A9" s="145" t="s">
        <v>41</v>
      </c>
      <c r="B9" s="145"/>
      <c r="C9" s="145"/>
      <c r="D9" s="145"/>
      <c r="E9" s="145"/>
      <c r="F9" s="145"/>
    </row>
    <row r="10" spans="1:6" ht="18" x14ac:dyDescent="0.25">
      <c r="A10" s="25"/>
      <c r="B10" s="25"/>
      <c r="C10" s="25"/>
      <c r="D10" s="25"/>
      <c r="E10" s="5"/>
      <c r="F10" s="5"/>
    </row>
    <row r="11" spans="1:6" ht="25.5" x14ac:dyDescent="0.25">
      <c r="A11" s="21" t="s">
        <v>43</v>
      </c>
      <c r="B11" s="20" t="s">
        <v>134</v>
      </c>
      <c r="C11" s="21" t="s">
        <v>138</v>
      </c>
      <c r="D11" s="21" t="s">
        <v>136</v>
      </c>
      <c r="E11" s="21" t="s">
        <v>30</v>
      </c>
      <c r="F11" s="21" t="s">
        <v>137</v>
      </c>
    </row>
    <row r="12" spans="1:6" x14ac:dyDescent="0.25">
      <c r="A12" s="40" t="s">
        <v>0</v>
      </c>
      <c r="B12" s="107">
        <f t="shared" ref="B12:E12" si="0">SUM(B13,B16,B19,B25)</f>
        <v>1436333.9400000002</v>
      </c>
      <c r="C12" s="107">
        <f t="shared" si="0"/>
        <v>1830524.25</v>
      </c>
      <c r="D12" s="107">
        <f t="shared" si="0"/>
        <v>2014524.25</v>
      </c>
      <c r="E12" s="107">
        <f t="shared" si="0"/>
        <v>2043050.03</v>
      </c>
      <c r="F12" s="107">
        <f>SUM(F13,F16,F19,F25)</f>
        <v>2072000.73</v>
      </c>
    </row>
    <row r="13" spans="1:6" ht="33.75" x14ac:dyDescent="0.25">
      <c r="A13" s="135" t="s">
        <v>147</v>
      </c>
      <c r="B13" s="65">
        <f>SUM(B14:B15)</f>
        <v>1324340.3500000001</v>
      </c>
      <c r="C13" s="65">
        <f>SUM(C14:C15)</f>
        <v>1714800</v>
      </c>
      <c r="D13" s="65">
        <f>SUM(D14:D15)</f>
        <v>1898800</v>
      </c>
      <c r="E13" s="65">
        <f>SUM(E14:E15)</f>
        <v>1927282.01</v>
      </c>
      <c r="F13" s="65">
        <f>SUM(F14:F15)</f>
        <v>1956191.23</v>
      </c>
    </row>
    <row r="14" spans="1:6" x14ac:dyDescent="0.25">
      <c r="A14" s="67" t="s">
        <v>70</v>
      </c>
      <c r="B14" s="74">
        <v>1301187.02</v>
      </c>
      <c r="C14" s="9">
        <v>1702800</v>
      </c>
      <c r="D14" s="9">
        <v>1885300</v>
      </c>
      <c r="E14" s="9">
        <v>1913579.5</v>
      </c>
      <c r="F14" s="10">
        <v>1942283.19</v>
      </c>
    </row>
    <row r="15" spans="1:6" x14ac:dyDescent="0.25">
      <c r="A15" s="62" t="s">
        <v>71</v>
      </c>
      <c r="B15" s="74">
        <v>23153.33</v>
      </c>
      <c r="C15" s="9">
        <v>12000</v>
      </c>
      <c r="D15" s="9">
        <v>13500</v>
      </c>
      <c r="E15" s="9">
        <v>13702.51</v>
      </c>
      <c r="F15" s="10">
        <v>13908.04</v>
      </c>
    </row>
    <row r="16" spans="1:6" ht="33.75" x14ac:dyDescent="0.25">
      <c r="A16" s="135" t="s">
        <v>148</v>
      </c>
      <c r="B16" s="65">
        <f>SUM(B18)</f>
        <v>0</v>
      </c>
      <c r="C16" s="65">
        <f>SUM(C18)</f>
        <v>900</v>
      </c>
      <c r="D16" s="65">
        <f>SUM(D17:D18)</f>
        <v>2600</v>
      </c>
      <c r="E16" s="65">
        <f t="shared" ref="E16:F16" si="1">SUM(E17:E18)</f>
        <v>2639.51</v>
      </c>
      <c r="F16" s="65">
        <f t="shared" si="1"/>
        <v>2677.5</v>
      </c>
    </row>
    <row r="17" spans="1:6" x14ac:dyDescent="0.25">
      <c r="A17" s="136" t="s">
        <v>149</v>
      </c>
      <c r="B17" s="122">
        <v>0</v>
      </c>
      <c r="C17" s="65">
        <v>0</v>
      </c>
      <c r="D17" s="65">
        <v>1700</v>
      </c>
      <c r="E17" s="65">
        <v>1726</v>
      </c>
      <c r="F17" s="65">
        <v>1751</v>
      </c>
    </row>
    <row r="18" spans="1:6" ht="25.5" x14ac:dyDescent="0.25">
      <c r="A18" s="67" t="s">
        <v>72</v>
      </c>
      <c r="B18" s="8">
        <v>0</v>
      </c>
      <c r="C18" s="9">
        <v>900</v>
      </c>
      <c r="D18" s="9">
        <v>900</v>
      </c>
      <c r="E18" s="9">
        <v>913.51</v>
      </c>
      <c r="F18" s="10">
        <v>926.5</v>
      </c>
    </row>
    <row r="19" spans="1:6" ht="22.5" x14ac:dyDescent="0.25">
      <c r="A19" s="137" t="s">
        <v>150</v>
      </c>
      <c r="B19" s="65">
        <f>SUM(B20:B23)</f>
        <v>111553.59000000001</v>
      </c>
      <c r="C19" s="65">
        <f>SUM(C23:C24)</f>
        <v>113124.25</v>
      </c>
      <c r="D19" s="65">
        <f t="shared" ref="D19:F19" si="2">SUM(D23:D24)</f>
        <v>113124.25</v>
      </c>
      <c r="E19" s="65">
        <f t="shared" si="2"/>
        <v>113128.51</v>
      </c>
      <c r="F19" s="65">
        <f t="shared" si="2"/>
        <v>113132</v>
      </c>
    </row>
    <row r="20" spans="1:6" x14ac:dyDescent="0.25">
      <c r="A20" s="138" t="s">
        <v>152</v>
      </c>
      <c r="B20" s="9">
        <v>8791.84</v>
      </c>
      <c r="C20" s="65"/>
      <c r="D20" s="65"/>
      <c r="E20" s="65"/>
      <c r="F20" s="65"/>
    </row>
    <row r="21" spans="1:6" ht="22.5" x14ac:dyDescent="0.25">
      <c r="A21" s="138" t="s">
        <v>153</v>
      </c>
      <c r="B21" s="9">
        <v>3515.28</v>
      </c>
      <c r="C21" s="65"/>
      <c r="D21" s="65"/>
      <c r="E21" s="65"/>
      <c r="F21" s="65"/>
    </row>
    <row r="22" spans="1:6" x14ac:dyDescent="0.25">
      <c r="A22" s="138" t="s">
        <v>154</v>
      </c>
      <c r="B22" s="9">
        <v>409.2</v>
      </c>
      <c r="C22" s="65"/>
      <c r="D22" s="65"/>
      <c r="E22" s="65"/>
      <c r="F22" s="65"/>
    </row>
    <row r="23" spans="1:6" ht="25.5" x14ac:dyDescent="0.25">
      <c r="A23" s="66" t="s">
        <v>69</v>
      </c>
      <c r="B23" s="74">
        <v>98837.27</v>
      </c>
      <c r="C23" s="9">
        <v>112824.25</v>
      </c>
      <c r="D23" s="9">
        <v>112824.25</v>
      </c>
      <c r="E23" s="9">
        <v>112824</v>
      </c>
      <c r="F23" s="9">
        <v>112824</v>
      </c>
    </row>
    <row r="24" spans="1:6" x14ac:dyDescent="0.25">
      <c r="A24" s="66" t="s">
        <v>70</v>
      </c>
      <c r="B24" s="74"/>
      <c r="C24" s="9">
        <v>300</v>
      </c>
      <c r="D24" s="9">
        <v>300</v>
      </c>
      <c r="E24" s="9">
        <v>304.51</v>
      </c>
      <c r="F24" s="9">
        <v>308</v>
      </c>
    </row>
    <row r="25" spans="1:6" ht="22.5" x14ac:dyDescent="0.25">
      <c r="A25" s="137" t="s">
        <v>151</v>
      </c>
      <c r="B25" s="65">
        <f>SUM(B26:B26)</f>
        <v>440</v>
      </c>
      <c r="C25" s="65">
        <f>SUM(C26:C27)</f>
        <v>1700</v>
      </c>
      <c r="D25" s="65">
        <f t="shared" ref="D25" si="3">SUM(D26:D27)</f>
        <v>0</v>
      </c>
      <c r="E25" s="65">
        <f t="shared" ref="E25" si="4">SUM(E26:E27)</f>
        <v>0</v>
      </c>
      <c r="F25" s="65">
        <f t="shared" ref="F25" si="5">SUM(F26:F27)</f>
        <v>0</v>
      </c>
    </row>
    <row r="26" spans="1:6" x14ac:dyDescent="0.25">
      <c r="A26" s="66" t="s">
        <v>149</v>
      </c>
      <c r="B26" s="74">
        <v>440</v>
      </c>
      <c r="C26" s="9">
        <v>1700</v>
      </c>
      <c r="D26" s="9">
        <v>0</v>
      </c>
      <c r="E26" s="9">
        <v>0</v>
      </c>
      <c r="F26" s="9">
        <v>0</v>
      </c>
    </row>
    <row r="30" spans="1:6" ht="24" customHeight="1" x14ac:dyDescent="0.25"/>
    <row r="31" spans="1:6" x14ac:dyDescent="0.25">
      <c r="A31" s="68"/>
      <c r="B31" s="69"/>
      <c r="C31" s="69"/>
      <c r="D31" s="69"/>
      <c r="E31" s="69"/>
      <c r="F31" s="70"/>
    </row>
    <row r="32" spans="1:6" x14ac:dyDescent="0.25">
      <c r="A32" s="68"/>
      <c r="B32" s="69"/>
      <c r="C32" s="69"/>
      <c r="D32" s="69"/>
      <c r="E32" s="69"/>
      <c r="F32" s="70"/>
    </row>
    <row r="33" spans="1:6" ht="15.75" x14ac:dyDescent="0.25">
      <c r="A33" s="145" t="s">
        <v>42</v>
      </c>
      <c r="B33" s="145"/>
      <c r="C33" s="145"/>
      <c r="D33" s="145"/>
      <c r="E33" s="145"/>
      <c r="F33" s="145"/>
    </row>
    <row r="34" spans="1:6" ht="15.75" customHeight="1" x14ac:dyDescent="0.25">
      <c r="A34" s="25"/>
      <c r="B34" s="25"/>
      <c r="C34" s="25"/>
      <c r="D34" s="25"/>
      <c r="E34" s="5"/>
      <c r="F34" s="5"/>
    </row>
    <row r="35" spans="1:6" ht="25.5" x14ac:dyDescent="0.25">
      <c r="A35" s="21" t="s">
        <v>43</v>
      </c>
      <c r="B35" s="20" t="s">
        <v>134</v>
      </c>
      <c r="C35" s="21" t="s">
        <v>138</v>
      </c>
      <c r="D35" s="21" t="s">
        <v>136</v>
      </c>
      <c r="E35" s="21" t="s">
        <v>30</v>
      </c>
      <c r="F35" s="21" t="s">
        <v>137</v>
      </c>
    </row>
    <row r="36" spans="1:6" x14ac:dyDescent="0.25">
      <c r="A36" s="40" t="s">
        <v>1</v>
      </c>
      <c r="B36" s="63"/>
      <c r="C36" s="63"/>
      <c r="D36" s="63"/>
      <c r="E36" s="63"/>
      <c r="F36" s="63"/>
    </row>
    <row r="37" spans="1:6" x14ac:dyDescent="0.25">
      <c r="A37" s="40" t="s">
        <v>129</v>
      </c>
      <c r="B37" s="63">
        <f>SUM(B38+B44+B54+B56)</f>
        <v>1436329.62</v>
      </c>
      <c r="C37" s="63">
        <f>SUM(C38+C44+C54+C56)</f>
        <v>1830700.77</v>
      </c>
      <c r="D37" s="63">
        <f t="shared" ref="D37:F37" si="6">SUM(D38+D44+D54+D56)</f>
        <v>2014303.98</v>
      </c>
      <c r="E37" s="63">
        <f t="shared" si="6"/>
        <v>2042826.23</v>
      </c>
      <c r="F37" s="63">
        <f t="shared" si="6"/>
        <v>2071774.41</v>
      </c>
    </row>
    <row r="38" spans="1:6" x14ac:dyDescent="0.25">
      <c r="A38" s="26" t="s">
        <v>120</v>
      </c>
      <c r="B38" s="65">
        <f>SUM(B39:B43)</f>
        <v>1320382.6000000001</v>
      </c>
      <c r="C38" s="65">
        <f>SUM(C39:C43)</f>
        <v>1707024.73</v>
      </c>
      <c r="D38" s="65">
        <f>SUM(D39:D43)</f>
        <v>1890024.73</v>
      </c>
      <c r="E38" s="65">
        <f t="shared" ref="E38:F38" si="7">SUM(E39:E43)</f>
        <v>1918375.1</v>
      </c>
      <c r="F38" s="65">
        <f t="shared" si="7"/>
        <v>1947150.73</v>
      </c>
    </row>
    <row r="39" spans="1:6" x14ac:dyDescent="0.25">
      <c r="A39" s="19" t="s">
        <v>125</v>
      </c>
      <c r="B39" s="8">
        <v>5118.9799999999996</v>
      </c>
      <c r="C39" s="9">
        <v>0</v>
      </c>
      <c r="D39" s="9">
        <v>0</v>
      </c>
      <c r="E39" s="9">
        <v>0</v>
      </c>
      <c r="F39" s="9">
        <v>0</v>
      </c>
    </row>
    <row r="40" spans="1:6" x14ac:dyDescent="0.25">
      <c r="A40" s="108" t="s">
        <v>127</v>
      </c>
      <c r="B40" s="8"/>
      <c r="C40" s="9">
        <v>0</v>
      </c>
      <c r="D40" s="9">
        <v>0</v>
      </c>
      <c r="E40" s="9">
        <v>0</v>
      </c>
      <c r="F40" s="9">
        <v>0</v>
      </c>
    </row>
    <row r="41" spans="1:6" x14ac:dyDescent="0.25">
      <c r="A41" s="66" t="s">
        <v>68</v>
      </c>
      <c r="B41" s="8"/>
      <c r="C41" s="9">
        <v>24.73</v>
      </c>
      <c r="D41" s="9">
        <v>24.73</v>
      </c>
      <c r="E41" s="9">
        <v>25.1</v>
      </c>
      <c r="F41" s="9">
        <v>25.47</v>
      </c>
    </row>
    <row r="42" spans="1:6" x14ac:dyDescent="0.25">
      <c r="A42" s="67" t="s">
        <v>122</v>
      </c>
      <c r="B42" s="8">
        <v>1299720</v>
      </c>
      <c r="C42" s="9">
        <v>1696500</v>
      </c>
      <c r="D42" s="9">
        <v>1878000</v>
      </c>
      <c r="E42" s="9">
        <v>1906170</v>
      </c>
      <c r="F42" s="9">
        <v>1934762.55</v>
      </c>
    </row>
    <row r="43" spans="1:6" x14ac:dyDescent="0.25">
      <c r="A43" s="62" t="s">
        <v>124</v>
      </c>
      <c r="B43" s="8">
        <v>15543.62</v>
      </c>
      <c r="C43" s="9">
        <v>10500</v>
      </c>
      <c r="D43" s="9">
        <v>12000</v>
      </c>
      <c r="E43" s="9">
        <v>12180</v>
      </c>
      <c r="F43" s="9">
        <v>12362.71</v>
      </c>
    </row>
    <row r="44" spans="1:6" x14ac:dyDescent="0.25">
      <c r="A44" s="26" t="s">
        <v>123</v>
      </c>
      <c r="B44" s="65">
        <f>SUM(B45:B53)</f>
        <v>114869.26000000001</v>
      </c>
      <c r="C44" s="65">
        <f>SUM(C45:C53)</f>
        <v>122564.51</v>
      </c>
      <c r="D44" s="65">
        <f t="shared" ref="D44:F44" si="8">SUM(D45:D53)</f>
        <v>123174.25</v>
      </c>
      <c r="E44" s="65">
        <f t="shared" si="8"/>
        <v>123329.5</v>
      </c>
      <c r="F44" s="65">
        <f t="shared" si="8"/>
        <v>123485.43</v>
      </c>
    </row>
    <row r="45" spans="1:6" x14ac:dyDescent="0.25">
      <c r="A45" s="19" t="s">
        <v>125</v>
      </c>
      <c r="B45" s="8">
        <v>3673</v>
      </c>
      <c r="C45" s="9">
        <v>0</v>
      </c>
      <c r="D45" s="9">
        <v>0</v>
      </c>
      <c r="E45" s="9">
        <v>0</v>
      </c>
      <c r="F45" s="9">
        <v>0</v>
      </c>
    </row>
    <row r="46" spans="1:6" x14ac:dyDescent="0.25">
      <c r="A46" s="19" t="s">
        <v>131</v>
      </c>
      <c r="B46" s="8">
        <v>692</v>
      </c>
      <c r="C46" s="9"/>
      <c r="D46" s="9"/>
      <c r="E46" s="9"/>
      <c r="F46" s="9"/>
    </row>
    <row r="47" spans="1:6" x14ac:dyDescent="0.25">
      <c r="A47" s="108" t="s">
        <v>127</v>
      </c>
      <c r="B47" s="8">
        <v>409.2</v>
      </c>
      <c r="C47" s="9">
        <v>0</v>
      </c>
      <c r="D47" s="9">
        <v>0</v>
      </c>
      <c r="E47" s="9">
        <v>0</v>
      </c>
      <c r="F47" s="9">
        <v>0</v>
      </c>
    </row>
    <row r="48" spans="1:6" x14ac:dyDescent="0.25">
      <c r="A48" s="62" t="s">
        <v>121</v>
      </c>
      <c r="B48" s="8">
        <v>440</v>
      </c>
      <c r="C48" s="9">
        <v>1200</v>
      </c>
      <c r="D48" s="9">
        <v>1200</v>
      </c>
      <c r="E48" s="9">
        <v>1218</v>
      </c>
      <c r="F48" s="9">
        <v>1236</v>
      </c>
    </row>
    <row r="49" spans="1:8" x14ac:dyDescent="0.25">
      <c r="A49" s="66" t="s">
        <v>68</v>
      </c>
      <c r="B49" s="8">
        <v>4022.04</v>
      </c>
      <c r="C49" s="9">
        <v>2050</v>
      </c>
      <c r="D49" s="9">
        <v>2050</v>
      </c>
      <c r="E49" s="9">
        <v>2080.75</v>
      </c>
      <c r="F49" s="10">
        <v>2111.5</v>
      </c>
    </row>
    <row r="50" spans="1:8" ht="25.5" x14ac:dyDescent="0.25">
      <c r="A50" s="66" t="s">
        <v>69</v>
      </c>
      <c r="B50" s="8">
        <v>97938.6</v>
      </c>
      <c r="C50" s="9">
        <v>112814.51</v>
      </c>
      <c r="D50" s="9">
        <v>112824.25</v>
      </c>
      <c r="E50" s="9">
        <v>112824.25</v>
      </c>
      <c r="F50" s="9">
        <v>112824.25</v>
      </c>
    </row>
    <row r="51" spans="1:8" x14ac:dyDescent="0.25">
      <c r="A51" s="67" t="s">
        <v>70</v>
      </c>
      <c r="B51" s="8">
        <v>88.11</v>
      </c>
      <c r="C51" s="9">
        <v>4100</v>
      </c>
      <c r="D51" s="9">
        <v>4700</v>
      </c>
      <c r="E51" s="9">
        <v>4770.5</v>
      </c>
      <c r="F51" s="9">
        <v>4841.68</v>
      </c>
    </row>
    <row r="52" spans="1:8" x14ac:dyDescent="0.25">
      <c r="A52" s="62" t="s">
        <v>71</v>
      </c>
      <c r="B52" s="8">
        <v>7606.31</v>
      </c>
      <c r="C52" s="9">
        <v>1500</v>
      </c>
      <c r="D52" s="9">
        <v>1500</v>
      </c>
      <c r="E52" s="9">
        <v>1522.5</v>
      </c>
      <c r="F52" s="9">
        <v>1545</v>
      </c>
    </row>
    <row r="53" spans="1:8" ht="25.5" x14ac:dyDescent="0.25">
      <c r="A53" s="67" t="s">
        <v>72</v>
      </c>
      <c r="B53" s="8">
        <v>0</v>
      </c>
      <c r="C53" s="9">
        <v>900</v>
      </c>
      <c r="D53" s="9">
        <v>900</v>
      </c>
      <c r="E53" s="9">
        <v>913.5</v>
      </c>
      <c r="F53" s="9">
        <v>927</v>
      </c>
    </row>
    <row r="54" spans="1:8" x14ac:dyDescent="0.25">
      <c r="A54" s="26" t="s">
        <v>126</v>
      </c>
      <c r="B54" s="65"/>
      <c r="C54" s="65">
        <f>SUM(C55)</f>
        <v>9.74</v>
      </c>
      <c r="D54" s="65">
        <f t="shared" ref="D54:F54" si="9">SUM(D55)</f>
        <v>0</v>
      </c>
      <c r="E54" s="65">
        <f t="shared" si="9"/>
        <v>0</v>
      </c>
      <c r="F54" s="65">
        <f t="shared" si="9"/>
        <v>0</v>
      </c>
    </row>
    <row r="55" spans="1:8" ht="25.5" x14ac:dyDescent="0.25">
      <c r="A55" s="66" t="s">
        <v>69</v>
      </c>
      <c r="B55" s="8"/>
      <c r="C55" s="9">
        <v>9.74</v>
      </c>
      <c r="D55" s="9">
        <v>0</v>
      </c>
      <c r="E55" s="9">
        <v>0</v>
      </c>
      <c r="F55" s="9">
        <v>0</v>
      </c>
    </row>
    <row r="56" spans="1:8" x14ac:dyDescent="0.25">
      <c r="A56" s="26" t="s">
        <v>128</v>
      </c>
      <c r="B56" s="65">
        <f>SUM(B57:B58)</f>
        <v>1077.76</v>
      </c>
      <c r="C56" s="65">
        <f>SUM(C57:C58)</f>
        <v>1101.79</v>
      </c>
      <c r="D56" s="65">
        <f t="shared" ref="D56:F56" si="10">SUM(D57:D58)</f>
        <v>1105</v>
      </c>
      <c r="E56" s="65">
        <f t="shared" si="10"/>
        <v>1121.6300000000001</v>
      </c>
      <c r="F56" s="65">
        <f t="shared" si="10"/>
        <v>1138.25</v>
      </c>
    </row>
    <row r="57" spans="1:8" x14ac:dyDescent="0.25">
      <c r="A57" s="27" t="s">
        <v>141</v>
      </c>
      <c r="B57" s="122"/>
      <c r="C57" s="9">
        <v>1.79</v>
      </c>
      <c r="D57" s="9">
        <v>5</v>
      </c>
      <c r="E57" s="9">
        <v>5.13</v>
      </c>
      <c r="F57" s="9">
        <v>5.25</v>
      </c>
      <c r="G57" s="123"/>
      <c r="H57" s="123"/>
    </row>
    <row r="58" spans="1:8" x14ac:dyDescent="0.25">
      <c r="A58" s="67" t="s">
        <v>70</v>
      </c>
      <c r="B58" s="8">
        <v>1077.76</v>
      </c>
      <c r="C58" s="9">
        <v>1100</v>
      </c>
      <c r="D58" s="9">
        <v>1100</v>
      </c>
      <c r="E58" s="9">
        <v>1116.5</v>
      </c>
      <c r="F58" s="9">
        <v>1133</v>
      </c>
    </row>
    <row r="59" spans="1:8" ht="25.5" x14ac:dyDescent="0.25">
      <c r="A59" s="40" t="s">
        <v>35</v>
      </c>
      <c r="B59" s="65">
        <f>SUM(B60)</f>
        <v>5155</v>
      </c>
      <c r="C59" s="65">
        <f>SUM(C60)</f>
        <v>2112.12</v>
      </c>
      <c r="D59" s="65">
        <f t="shared" ref="D59:F59" si="11">SUM(D60)</f>
        <v>2700</v>
      </c>
      <c r="E59" s="65">
        <f>SUM(E60)</f>
        <v>2740.5</v>
      </c>
      <c r="F59" s="65">
        <f t="shared" si="11"/>
        <v>2781.1400000000003</v>
      </c>
    </row>
    <row r="60" spans="1:8" ht="38.25" x14ac:dyDescent="0.25">
      <c r="A60" s="26" t="s">
        <v>130</v>
      </c>
      <c r="B60" s="65">
        <f>SUM(B61:B65)</f>
        <v>5155</v>
      </c>
      <c r="C60" s="65">
        <f>SUM(C61:C65)</f>
        <v>2112.12</v>
      </c>
      <c r="D60" s="65">
        <f>SUM(D61:D65)</f>
        <v>2700</v>
      </c>
      <c r="E60" s="65">
        <f t="shared" ref="E60:F60" si="12">SUM(E61:E65)</f>
        <v>2740.5</v>
      </c>
      <c r="F60" s="65">
        <f t="shared" si="12"/>
        <v>2781.1400000000003</v>
      </c>
    </row>
    <row r="61" spans="1:8" x14ac:dyDescent="0.25">
      <c r="A61" s="66" t="s">
        <v>131</v>
      </c>
      <c r="B61" s="8">
        <v>2823</v>
      </c>
      <c r="C61" s="9">
        <v>0</v>
      </c>
      <c r="D61" s="9">
        <v>0</v>
      </c>
      <c r="E61" s="9">
        <v>0</v>
      </c>
      <c r="F61" s="9">
        <v>0</v>
      </c>
      <c r="G61" s="123"/>
    </row>
    <row r="62" spans="1:8" ht="15.75" customHeight="1" x14ac:dyDescent="0.25">
      <c r="A62" s="66" t="s">
        <v>142</v>
      </c>
      <c r="B62" s="8"/>
      <c r="C62" s="9">
        <v>500</v>
      </c>
      <c r="D62" s="9">
        <v>500</v>
      </c>
      <c r="E62" s="9">
        <v>507.5</v>
      </c>
      <c r="F62" s="9">
        <v>515</v>
      </c>
      <c r="G62" s="123"/>
    </row>
    <row r="63" spans="1:8" x14ac:dyDescent="0.25">
      <c r="A63" s="66" t="s">
        <v>68</v>
      </c>
      <c r="B63" s="8"/>
      <c r="C63" s="9">
        <v>212.12</v>
      </c>
      <c r="D63" s="9">
        <v>400</v>
      </c>
      <c r="E63" s="9">
        <v>406</v>
      </c>
      <c r="F63" s="9">
        <v>412</v>
      </c>
    </row>
    <row r="64" spans="1:8" ht="25.5" x14ac:dyDescent="0.25">
      <c r="A64" s="66" t="s">
        <v>69</v>
      </c>
      <c r="B64" s="8">
        <v>1650</v>
      </c>
      <c r="C64" s="9">
        <v>0</v>
      </c>
      <c r="D64" s="9">
        <v>0</v>
      </c>
      <c r="E64" s="9">
        <v>0</v>
      </c>
      <c r="F64" s="9">
        <v>0</v>
      </c>
    </row>
    <row r="65" spans="1:6" x14ac:dyDescent="0.25">
      <c r="A65" s="67" t="s">
        <v>122</v>
      </c>
      <c r="B65" s="8">
        <v>682</v>
      </c>
      <c r="C65" s="9">
        <v>1400</v>
      </c>
      <c r="D65" s="9">
        <v>1800</v>
      </c>
      <c r="E65" s="9">
        <v>1827</v>
      </c>
      <c r="F65" s="9">
        <v>1854.14</v>
      </c>
    </row>
  </sheetData>
  <mergeCells count="5">
    <mergeCell ref="A3:F3"/>
    <mergeCell ref="A5:F5"/>
    <mergeCell ref="A7:F7"/>
    <mergeCell ref="A9:F9"/>
    <mergeCell ref="A33:F33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8"/>
  <sheetViews>
    <sheetView topLeftCell="A4" workbookViewId="0">
      <selection activeCell="B20" sqref="B2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x14ac:dyDescent="0.25">
      <c r="A1" s="116" t="s">
        <v>132</v>
      </c>
    </row>
    <row r="2" spans="1:6" x14ac:dyDescent="0.25">
      <c r="A2" s="117" t="s">
        <v>133</v>
      </c>
    </row>
    <row r="3" spans="1:6" ht="42" customHeight="1" x14ac:dyDescent="0.25">
      <c r="A3" s="145" t="s">
        <v>140</v>
      </c>
      <c r="B3" s="145"/>
      <c r="C3" s="145"/>
      <c r="D3" s="145"/>
      <c r="E3" s="145"/>
      <c r="F3" s="145"/>
    </row>
    <row r="4" spans="1:6" ht="18" customHeight="1" x14ac:dyDescent="0.25">
      <c r="A4" s="4"/>
      <c r="B4" s="4"/>
      <c r="C4" s="4"/>
      <c r="D4" s="4"/>
      <c r="E4" s="4"/>
      <c r="F4" s="4"/>
    </row>
    <row r="5" spans="1:6" ht="15.75" x14ac:dyDescent="0.25">
      <c r="A5" s="145" t="s">
        <v>19</v>
      </c>
      <c r="B5" s="145"/>
      <c r="C5" s="145"/>
      <c r="D5" s="145"/>
      <c r="E5" s="158"/>
      <c r="F5" s="158"/>
    </row>
    <row r="6" spans="1:6" ht="18" x14ac:dyDescent="0.25">
      <c r="A6" s="4"/>
      <c r="B6" s="4"/>
      <c r="C6" s="4"/>
      <c r="D6" s="4"/>
      <c r="E6" s="5"/>
      <c r="F6" s="5"/>
    </row>
    <row r="7" spans="1:6" ht="18" customHeight="1" x14ac:dyDescent="0.25">
      <c r="A7" s="145" t="s">
        <v>4</v>
      </c>
      <c r="B7" s="146"/>
      <c r="C7" s="146"/>
      <c r="D7" s="146"/>
      <c r="E7" s="146"/>
      <c r="F7" s="146"/>
    </row>
    <row r="8" spans="1:6" ht="18" x14ac:dyDescent="0.25">
      <c r="A8" s="4"/>
      <c r="B8" s="4"/>
      <c r="C8" s="4"/>
      <c r="D8" s="4"/>
      <c r="E8" s="5"/>
      <c r="F8" s="5"/>
    </row>
    <row r="9" spans="1:6" ht="15.75" x14ac:dyDescent="0.25">
      <c r="A9" s="145" t="s">
        <v>12</v>
      </c>
      <c r="B9" s="164"/>
      <c r="C9" s="164"/>
      <c r="D9" s="164"/>
      <c r="E9" s="164"/>
      <c r="F9" s="164"/>
    </row>
    <row r="10" spans="1:6" ht="18" x14ac:dyDescent="0.25">
      <c r="A10" s="4"/>
      <c r="B10" s="4"/>
      <c r="C10" s="4"/>
      <c r="D10" s="4"/>
      <c r="E10" s="5"/>
      <c r="F10" s="5"/>
    </row>
    <row r="11" spans="1:6" ht="25.5" x14ac:dyDescent="0.25">
      <c r="A11" s="21" t="s">
        <v>43</v>
      </c>
      <c r="B11" s="20" t="s">
        <v>134</v>
      </c>
      <c r="C11" s="21" t="s">
        <v>138</v>
      </c>
      <c r="D11" s="21" t="s">
        <v>136</v>
      </c>
      <c r="E11" s="21" t="s">
        <v>139</v>
      </c>
      <c r="F11" s="21" t="s">
        <v>137</v>
      </c>
    </row>
    <row r="12" spans="1:6" ht="15.75" customHeight="1" x14ac:dyDescent="0.25">
      <c r="A12" s="11" t="s">
        <v>13</v>
      </c>
      <c r="B12" s="8"/>
      <c r="C12" s="9"/>
      <c r="D12" s="9"/>
      <c r="E12" s="9"/>
      <c r="F12" s="9"/>
    </row>
    <row r="13" spans="1:6" ht="15.75" customHeight="1" x14ac:dyDescent="0.25">
      <c r="A13" s="11" t="s">
        <v>13</v>
      </c>
      <c r="B13" s="71"/>
      <c r="C13" s="71"/>
      <c r="D13" s="71"/>
      <c r="E13" s="71"/>
      <c r="F13" s="71"/>
    </row>
    <row r="14" spans="1:6" x14ac:dyDescent="0.25">
      <c r="A14" s="11" t="s">
        <v>73</v>
      </c>
      <c r="B14" s="71">
        <f>SUM(B15:B16)</f>
        <v>1441485.1500000001</v>
      </c>
      <c r="C14" s="71">
        <f>SUM(C15:C16)</f>
        <v>1832812.89</v>
      </c>
      <c r="D14" s="71">
        <f t="shared" ref="D14:F14" si="0">SUM(D15:D16)</f>
        <v>2017003.98</v>
      </c>
      <c r="E14" s="71">
        <f t="shared" si="0"/>
        <v>2045566.73</v>
      </c>
      <c r="F14" s="71">
        <f t="shared" si="0"/>
        <v>2074555.55</v>
      </c>
    </row>
    <row r="15" spans="1:6" x14ac:dyDescent="0.25">
      <c r="A15" s="18" t="s">
        <v>74</v>
      </c>
      <c r="B15" s="72">
        <v>1439643.53</v>
      </c>
      <c r="C15" s="73">
        <v>1831012.89</v>
      </c>
      <c r="D15" s="73">
        <v>2015203.98</v>
      </c>
      <c r="E15" s="73">
        <v>2043739.73</v>
      </c>
      <c r="F15" s="75">
        <v>2072701.55</v>
      </c>
    </row>
    <row r="16" spans="1:6" x14ac:dyDescent="0.25">
      <c r="A16" s="66" t="s">
        <v>75</v>
      </c>
      <c r="B16" s="72">
        <v>1841.62</v>
      </c>
      <c r="C16" s="73">
        <v>1800</v>
      </c>
      <c r="D16" s="73">
        <v>1800</v>
      </c>
      <c r="E16" s="73">
        <v>1827</v>
      </c>
      <c r="F16" s="75">
        <v>1854</v>
      </c>
    </row>
    <row r="17" spans="1:6" x14ac:dyDescent="0.25">
      <c r="A17" s="11" t="s">
        <v>14</v>
      </c>
      <c r="B17" s="8"/>
      <c r="C17" s="9"/>
      <c r="D17" s="9"/>
      <c r="E17" s="9"/>
      <c r="F17" s="10"/>
    </row>
    <row r="18" spans="1:6" ht="25.5" x14ac:dyDescent="0.25">
      <c r="A18" s="19" t="s">
        <v>15</v>
      </c>
      <c r="B18" s="8"/>
      <c r="C18" s="9"/>
      <c r="D18" s="9"/>
      <c r="E18" s="9"/>
      <c r="F18" s="10"/>
    </row>
  </sheetData>
  <mergeCells count="4">
    <mergeCell ref="A3:F3"/>
    <mergeCell ref="A5:F5"/>
    <mergeCell ref="A7:F7"/>
    <mergeCell ref="A9:F9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45" t="s">
        <v>140</v>
      </c>
      <c r="B1" s="145"/>
      <c r="C1" s="145"/>
      <c r="D1" s="145"/>
      <c r="E1" s="145"/>
      <c r="F1" s="145"/>
      <c r="G1" s="145"/>
      <c r="H1" s="14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45" t="s">
        <v>19</v>
      </c>
      <c r="B3" s="145"/>
      <c r="C3" s="145"/>
      <c r="D3" s="145"/>
      <c r="E3" s="145"/>
      <c r="F3" s="145"/>
      <c r="G3" s="145"/>
      <c r="H3" s="14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45" t="s">
        <v>48</v>
      </c>
      <c r="B5" s="145"/>
      <c r="C5" s="145"/>
      <c r="D5" s="145"/>
      <c r="E5" s="145"/>
      <c r="F5" s="145"/>
      <c r="G5" s="145"/>
      <c r="H5" s="14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29</v>
      </c>
      <c r="D7" s="20" t="s">
        <v>134</v>
      </c>
      <c r="E7" s="21" t="s">
        <v>138</v>
      </c>
      <c r="F7" s="21" t="s">
        <v>136</v>
      </c>
      <c r="G7" s="21" t="s">
        <v>30</v>
      </c>
      <c r="H7" s="21" t="s">
        <v>137</v>
      </c>
    </row>
    <row r="8" spans="1:8" x14ac:dyDescent="0.25">
      <c r="A8" s="38"/>
      <c r="B8" s="39"/>
      <c r="C8" s="37" t="s">
        <v>50</v>
      </c>
      <c r="D8" s="39"/>
      <c r="E8" s="38"/>
      <c r="F8" s="38"/>
      <c r="G8" s="38"/>
      <c r="H8" s="38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41"/>
      <c r="D11" s="8"/>
      <c r="E11" s="9"/>
      <c r="F11" s="9"/>
      <c r="G11" s="9"/>
      <c r="H11" s="9"/>
    </row>
    <row r="12" spans="1:8" x14ac:dyDescent="0.25">
      <c r="A12" s="11"/>
      <c r="B12" s="16"/>
      <c r="C12" s="37" t="s">
        <v>53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45" t="s">
        <v>140</v>
      </c>
      <c r="B1" s="145"/>
      <c r="C1" s="145"/>
      <c r="D1" s="145"/>
      <c r="E1" s="145"/>
      <c r="F1" s="145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45" t="s">
        <v>19</v>
      </c>
      <c r="B3" s="145"/>
      <c r="C3" s="145"/>
      <c r="D3" s="145"/>
      <c r="E3" s="145"/>
      <c r="F3" s="145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45" t="s">
        <v>49</v>
      </c>
      <c r="B5" s="145"/>
      <c r="C5" s="145"/>
      <c r="D5" s="145"/>
      <c r="E5" s="145"/>
      <c r="F5" s="145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43</v>
      </c>
      <c r="B7" s="20" t="s">
        <v>134</v>
      </c>
      <c r="C7" s="21" t="s">
        <v>138</v>
      </c>
      <c r="D7" s="21" t="s">
        <v>136</v>
      </c>
      <c r="E7" s="21" t="s">
        <v>30</v>
      </c>
      <c r="F7" s="21" t="s">
        <v>137</v>
      </c>
    </row>
    <row r="8" spans="1:6" x14ac:dyDescent="0.25">
      <c r="A8" s="11" t="s">
        <v>50</v>
      </c>
      <c r="B8" s="8"/>
      <c r="C8" s="9"/>
      <c r="D8" s="9"/>
      <c r="E8" s="9"/>
      <c r="F8" s="9"/>
    </row>
    <row r="9" spans="1:6" ht="25.5" x14ac:dyDescent="0.25">
      <c r="A9" s="11" t="s">
        <v>51</v>
      </c>
      <c r="B9" s="8"/>
      <c r="C9" s="9"/>
      <c r="D9" s="9"/>
      <c r="E9" s="9"/>
      <c r="F9" s="9"/>
    </row>
    <row r="10" spans="1:6" ht="25.5" x14ac:dyDescent="0.25">
      <c r="A10" s="18" t="s">
        <v>52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53</v>
      </c>
      <c r="B12" s="8"/>
      <c r="C12" s="9"/>
      <c r="D12" s="9"/>
      <c r="E12" s="9"/>
      <c r="F12" s="9"/>
    </row>
    <row r="13" spans="1:6" x14ac:dyDescent="0.25">
      <c r="A13" s="26" t="s">
        <v>44</v>
      </c>
      <c r="B13" s="8"/>
      <c r="C13" s="9"/>
      <c r="D13" s="9"/>
      <c r="E13" s="9"/>
      <c r="F13" s="9"/>
    </row>
    <row r="14" spans="1:6" x14ac:dyDescent="0.25">
      <c r="A14" s="13" t="s">
        <v>45</v>
      </c>
      <c r="B14" s="8"/>
      <c r="C14" s="9"/>
      <c r="D14" s="9"/>
      <c r="E14" s="9"/>
      <c r="F14" s="10"/>
    </row>
    <row r="15" spans="1:6" x14ac:dyDescent="0.25">
      <c r="A15" s="26" t="s">
        <v>46</v>
      </c>
      <c r="B15" s="8"/>
      <c r="C15" s="9"/>
      <c r="D15" s="9"/>
      <c r="E15" s="9"/>
      <c r="F15" s="10"/>
    </row>
    <row r="16" spans="1:6" x14ac:dyDescent="0.25">
      <c r="A16" s="13" t="s">
        <v>47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G333"/>
  <sheetViews>
    <sheetView workbookViewId="0">
      <selection activeCell="D2" sqref="D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22.28515625" customWidth="1"/>
    <col min="5" max="5" width="12.140625" customWidth="1"/>
    <col min="6" max="6" width="15" customWidth="1"/>
    <col min="7" max="7" width="10.7109375" customWidth="1"/>
    <col min="8" max="8" width="12.28515625" customWidth="1"/>
    <col min="9" max="9" width="10.7109375" customWidth="1"/>
    <col min="11" max="11" width="57" customWidth="1"/>
  </cols>
  <sheetData>
    <row r="1" spans="1:59" x14ac:dyDescent="0.25">
      <c r="A1" s="116" t="s">
        <v>132</v>
      </c>
    </row>
    <row r="2" spans="1:59" x14ac:dyDescent="0.25">
      <c r="A2" s="117" t="s">
        <v>133</v>
      </c>
    </row>
    <row r="3" spans="1:59" ht="51.75" customHeight="1" x14ac:dyDescent="0.25">
      <c r="A3" s="145" t="s">
        <v>140</v>
      </c>
      <c r="B3" s="145"/>
      <c r="C3" s="145"/>
      <c r="D3" s="145"/>
      <c r="E3" s="145"/>
      <c r="F3" s="145"/>
      <c r="G3" s="145"/>
      <c r="H3" s="145"/>
      <c r="I3" s="145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</row>
    <row r="4" spans="1:59" ht="18" x14ac:dyDescent="0.25">
      <c r="A4" s="4"/>
      <c r="B4" s="4"/>
      <c r="C4" s="4"/>
      <c r="D4" s="4"/>
      <c r="E4" s="4"/>
      <c r="F4" s="4"/>
      <c r="G4" s="4"/>
      <c r="H4" s="5"/>
      <c r="I4" s="5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</row>
    <row r="5" spans="1:59" ht="18" customHeight="1" x14ac:dyDescent="0.25">
      <c r="A5" s="145" t="s">
        <v>18</v>
      </c>
      <c r="B5" s="146"/>
      <c r="C5" s="146"/>
      <c r="D5" s="146"/>
      <c r="E5" s="146"/>
      <c r="F5" s="146"/>
      <c r="G5" s="146"/>
      <c r="H5" s="146"/>
      <c r="I5" s="146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</row>
    <row r="6" spans="1:59" ht="18" x14ac:dyDescent="0.25">
      <c r="A6" s="4"/>
      <c r="B6" s="4"/>
      <c r="C6" s="4"/>
      <c r="D6" s="4"/>
      <c r="E6" s="4"/>
      <c r="F6" s="4"/>
      <c r="G6" s="4"/>
      <c r="H6" s="5"/>
      <c r="I6" s="5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</row>
    <row r="7" spans="1:59" ht="25.5" x14ac:dyDescent="0.25">
      <c r="A7" s="171" t="s">
        <v>20</v>
      </c>
      <c r="B7" s="172"/>
      <c r="C7" s="173"/>
      <c r="D7" s="20" t="s">
        <v>21</v>
      </c>
      <c r="E7" s="20" t="s">
        <v>134</v>
      </c>
      <c r="F7" s="21" t="s">
        <v>135</v>
      </c>
      <c r="G7" s="21" t="s">
        <v>136</v>
      </c>
      <c r="H7" s="21" t="s">
        <v>30</v>
      </c>
      <c r="I7" s="21" t="s">
        <v>137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</row>
    <row r="8" spans="1:59" s="111" customFormat="1" ht="15" customHeight="1" x14ac:dyDescent="0.25">
      <c r="A8" s="165" t="s">
        <v>76</v>
      </c>
      <c r="B8" s="166"/>
      <c r="C8" s="167"/>
      <c r="D8" s="109" t="s">
        <v>77</v>
      </c>
      <c r="E8" s="112">
        <v>1398916.57</v>
      </c>
      <c r="F8" s="112">
        <f t="shared" ref="F8:I9" si="0">SUM(F9,F18)</f>
        <v>1795024.25</v>
      </c>
      <c r="G8" s="112">
        <f t="shared" si="0"/>
        <v>1975824.25</v>
      </c>
      <c r="H8" s="112">
        <f t="shared" si="0"/>
        <v>2003769.25</v>
      </c>
      <c r="I8" s="112">
        <f t="shared" si="0"/>
        <v>2032133.43</v>
      </c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</row>
    <row r="9" spans="1:59" ht="15" customHeight="1" x14ac:dyDescent="0.25">
      <c r="A9" s="168" t="s">
        <v>78</v>
      </c>
      <c r="B9" s="169"/>
      <c r="C9" s="170"/>
      <c r="D9" s="76" t="s">
        <v>79</v>
      </c>
      <c r="E9" s="77">
        <f>SUM(,E10,E15,E19)</f>
        <v>1398916.57</v>
      </c>
      <c r="F9" s="77">
        <f t="shared" si="0"/>
        <v>1795024.25</v>
      </c>
      <c r="G9" s="77">
        <f t="shared" si="0"/>
        <v>1975824.25</v>
      </c>
      <c r="H9" s="77">
        <f t="shared" si="0"/>
        <v>2003769.25</v>
      </c>
      <c r="I9" s="77">
        <f t="shared" si="0"/>
        <v>2032133.43</v>
      </c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</row>
    <row r="10" spans="1:59" ht="19.5" customHeight="1" x14ac:dyDescent="0.25">
      <c r="A10" s="177" t="s">
        <v>80</v>
      </c>
      <c r="B10" s="178"/>
      <c r="C10" s="179"/>
      <c r="D10" s="78" t="s">
        <v>81</v>
      </c>
      <c r="E10" s="79">
        <f>SUM(E11)</f>
        <v>97064.12</v>
      </c>
      <c r="F10" s="79">
        <f>SUM(F11)</f>
        <v>112824.25</v>
      </c>
      <c r="G10" s="79">
        <f t="shared" ref="G10:I10" si="1">SUM(G11)</f>
        <v>112824.25</v>
      </c>
      <c r="H10" s="79">
        <f t="shared" si="1"/>
        <v>112824.25</v>
      </c>
      <c r="I10" s="79">
        <f t="shared" si="1"/>
        <v>112824.25</v>
      </c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</row>
    <row r="11" spans="1:59" x14ac:dyDescent="0.25">
      <c r="A11" s="180">
        <v>3</v>
      </c>
      <c r="B11" s="181"/>
      <c r="C11" s="182"/>
      <c r="D11" s="81" t="s">
        <v>9</v>
      </c>
      <c r="E11" s="83">
        <f>SUM(E12:E14)</f>
        <v>97064.12</v>
      </c>
      <c r="F11" s="83">
        <f>SUM(F12:F14)</f>
        <v>112824.25</v>
      </c>
      <c r="G11" s="83">
        <f t="shared" ref="G11:I11" si="2">SUM(G12:G14)</f>
        <v>112824.25</v>
      </c>
      <c r="H11" s="83">
        <f t="shared" si="2"/>
        <v>112824.25</v>
      </c>
      <c r="I11" s="83">
        <f t="shared" si="2"/>
        <v>112824.25</v>
      </c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</row>
    <row r="12" spans="1:59" x14ac:dyDescent="0.25">
      <c r="A12" s="174">
        <v>31</v>
      </c>
      <c r="B12" s="175"/>
      <c r="C12" s="176"/>
      <c r="D12" s="81" t="s">
        <v>10</v>
      </c>
      <c r="E12" s="82">
        <v>0</v>
      </c>
      <c r="F12" s="83">
        <v>0</v>
      </c>
      <c r="G12" s="83">
        <v>0</v>
      </c>
      <c r="H12" s="83">
        <v>0</v>
      </c>
      <c r="I12" s="80">
        <v>0</v>
      </c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</row>
    <row r="13" spans="1:59" x14ac:dyDescent="0.25">
      <c r="A13" s="174">
        <v>32</v>
      </c>
      <c r="B13" s="175"/>
      <c r="C13" s="176"/>
      <c r="D13" s="81" t="s">
        <v>22</v>
      </c>
      <c r="E13" s="82">
        <v>97064.12</v>
      </c>
      <c r="F13" s="83">
        <v>112814.51</v>
      </c>
      <c r="G13" s="83">
        <v>112824.25</v>
      </c>
      <c r="H13" s="83">
        <v>112824.25</v>
      </c>
      <c r="I13" s="80">
        <v>112824.25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</row>
    <row r="14" spans="1:59" x14ac:dyDescent="0.25">
      <c r="A14" s="174">
        <v>34</v>
      </c>
      <c r="B14" s="175"/>
      <c r="C14" s="176"/>
      <c r="D14" s="81" t="s">
        <v>66</v>
      </c>
      <c r="E14" s="82">
        <v>0</v>
      </c>
      <c r="F14" s="83">
        <v>9.74</v>
      </c>
      <c r="G14" s="83">
        <v>0</v>
      </c>
      <c r="H14" s="83">
        <v>0</v>
      </c>
      <c r="I14" s="80">
        <v>0</v>
      </c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</row>
    <row r="15" spans="1:59" ht="18.75" customHeight="1" x14ac:dyDescent="0.25">
      <c r="A15" s="168" t="s">
        <v>82</v>
      </c>
      <c r="B15" s="169"/>
      <c r="C15" s="170"/>
      <c r="D15" s="76" t="s">
        <v>83</v>
      </c>
      <c r="E15" s="87">
        <f>SUM(E16)</f>
        <v>5288.43</v>
      </c>
      <c r="F15" s="87"/>
      <c r="G15" s="87"/>
      <c r="H15" s="87"/>
      <c r="I15" s="87"/>
      <c r="J15" s="114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</row>
    <row r="16" spans="1:59" ht="18" customHeight="1" x14ac:dyDescent="0.25">
      <c r="A16" s="177" t="s">
        <v>80</v>
      </c>
      <c r="B16" s="178"/>
      <c r="C16" s="179"/>
      <c r="D16" s="78" t="s">
        <v>81</v>
      </c>
      <c r="E16" s="88">
        <f>SUM(E17:E18)</f>
        <v>5288.43</v>
      </c>
      <c r="F16" s="88"/>
      <c r="G16" s="79"/>
      <c r="H16" s="79"/>
      <c r="I16" s="80"/>
      <c r="J16" s="115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</row>
    <row r="17" spans="1:59" ht="17.25" customHeight="1" x14ac:dyDescent="0.25">
      <c r="A17" s="89">
        <v>32</v>
      </c>
      <c r="B17" s="90"/>
      <c r="C17" s="91"/>
      <c r="D17" s="91" t="s">
        <v>22</v>
      </c>
      <c r="E17" s="82">
        <v>816.13</v>
      </c>
      <c r="F17" s="92"/>
      <c r="G17" s="83"/>
      <c r="H17" s="83"/>
      <c r="I17" s="80"/>
      <c r="J17" s="114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</row>
    <row r="18" spans="1:59" ht="18.75" customHeight="1" x14ac:dyDescent="0.25">
      <c r="A18" s="93">
        <v>42</v>
      </c>
      <c r="B18" s="85"/>
      <c r="C18" s="86"/>
      <c r="D18" s="81" t="s">
        <v>28</v>
      </c>
      <c r="E18" s="82">
        <v>4472.3</v>
      </c>
      <c r="F18" s="92"/>
      <c r="G18" s="83"/>
      <c r="H18" s="83"/>
      <c r="I18" s="80"/>
      <c r="J18" s="114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</row>
    <row r="19" spans="1:59" ht="18" customHeight="1" x14ac:dyDescent="0.25">
      <c r="A19" s="168" t="s">
        <v>84</v>
      </c>
      <c r="B19" s="169"/>
      <c r="C19" s="170"/>
      <c r="D19" s="76" t="s">
        <v>85</v>
      </c>
      <c r="E19" s="77">
        <f>SUM(E20)</f>
        <v>1296564.02</v>
      </c>
      <c r="F19" s="77">
        <f>SUM(F20)</f>
        <v>1682200</v>
      </c>
      <c r="G19" s="77">
        <f t="shared" ref="G19:I19" si="3">SUM(G20)</f>
        <v>1863000</v>
      </c>
      <c r="H19" s="77">
        <f t="shared" si="3"/>
        <v>1890945</v>
      </c>
      <c r="I19" s="77">
        <f t="shared" si="3"/>
        <v>1919309.18</v>
      </c>
      <c r="J19" s="114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</row>
    <row r="20" spans="1:59" ht="36" customHeight="1" x14ac:dyDescent="0.25">
      <c r="A20" s="177" t="s">
        <v>86</v>
      </c>
      <c r="B20" s="178"/>
      <c r="C20" s="179"/>
      <c r="D20" s="94" t="s">
        <v>87</v>
      </c>
      <c r="E20" s="79">
        <f>SUM(E21)</f>
        <v>1296564.02</v>
      </c>
      <c r="F20" s="79">
        <f>SUM(F21)</f>
        <v>1682200</v>
      </c>
      <c r="G20" s="79">
        <f t="shared" ref="G20:I20" si="4">SUM(G21)</f>
        <v>1863000</v>
      </c>
      <c r="H20" s="79">
        <f t="shared" si="4"/>
        <v>1890945</v>
      </c>
      <c r="I20" s="79">
        <f t="shared" si="4"/>
        <v>1919309.18</v>
      </c>
      <c r="J20" s="115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</row>
    <row r="21" spans="1:59" ht="20.25" customHeight="1" x14ac:dyDescent="0.25">
      <c r="A21" s="180">
        <v>3</v>
      </c>
      <c r="B21" s="181"/>
      <c r="C21" s="182"/>
      <c r="D21" s="81" t="s">
        <v>9</v>
      </c>
      <c r="E21" s="83">
        <f t="shared" ref="E21:H21" si="5">SUM(E22:E23)</f>
        <v>1296564.02</v>
      </c>
      <c r="F21" s="83">
        <f t="shared" si="5"/>
        <v>1682200</v>
      </c>
      <c r="G21" s="83">
        <f t="shared" si="5"/>
        <v>1863000</v>
      </c>
      <c r="H21" s="83">
        <f t="shared" si="5"/>
        <v>1890945</v>
      </c>
      <c r="I21" s="83">
        <f>SUM(I22:I23)</f>
        <v>1919309.18</v>
      </c>
      <c r="J21" s="114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</row>
    <row r="22" spans="1:59" ht="18" customHeight="1" x14ac:dyDescent="0.25">
      <c r="A22" s="174">
        <v>31</v>
      </c>
      <c r="B22" s="175"/>
      <c r="C22" s="176"/>
      <c r="D22" s="81" t="s">
        <v>10</v>
      </c>
      <c r="E22" s="82">
        <v>1296081.6499999999</v>
      </c>
      <c r="F22" s="83">
        <v>1680000</v>
      </c>
      <c r="G22" s="83">
        <v>1860000</v>
      </c>
      <c r="H22" s="83">
        <v>1887900</v>
      </c>
      <c r="I22" s="80">
        <v>1916218.5</v>
      </c>
      <c r="J22" s="114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</row>
    <row r="23" spans="1:59" ht="21" customHeight="1" x14ac:dyDescent="0.25">
      <c r="A23" s="174">
        <v>32</v>
      </c>
      <c r="B23" s="175"/>
      <c r="C23" s="176"/>
      <c r="D23" s="81" t="s">
        <v>22</v>
      </c>
      <c r="E23" s="82">
        <v>482.37</v>
      </c>
      <c r="F23" s="83">
        <v>2200</v>
      </c>
      <c r="G23" s="83">
        <v>3000</v>
      </c>
      <c r="H23" s="83">
        <v>3045</v>
      </c>
      <c r="I23" s="80">
        <v>3090.68</v>
      </c>
      <c r="J23" s="114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</row>
    <row r="24" spans="1:59" ht="22.5" x14ac:dyDescent="0.25">
      <c r="A24" s="165" t="s">
        <v>88</v>
      </c>
      <c r="B24" s="166"/>
      <c r="C24" s="167"/>
      <c r="D24" s="109" t="s">
        <v>89</v>
      </c>
      <c r="E24" s="112" t="e">
        <f>SUM(,E31,E62,E69)</f>
        <v>#REF!</v>
      </c>
      <c r="F24" s="112" t="e">
        <f>SUM(,F31,F62,F69)</f>
        <v>#REF!</v>
      </c>
      <c r="G24" s="112" t="e">
        <f>SUM(,G31,G62,G69)</f>
        <v>#REF!</v>
      </c>
      <c r="H24" s="112" t="e">
        <f>SUM(,H31,H62,H69)</f>
        <v>#REF!</v>
      </c>
      <c r="I24" s="112" t="e">
        <f>SUM(,I31,I62,I69)</f>
        <v>#REF!</v>
      </c>
      <c r="J24" s="114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</row>
    <row r="25" spans="1:59" ht="22.5" x14ac:dyDescent="0.25">
      <c r="A25" s="168" t="s">
        <v>90</v>
      </c>
      <c r="B25" s="169"/>
      <c r="C25" s="170"/>
      <c r="D25" s="76" t="s">
        <v>91</v>
      </c>
      <c r="E25" s="97">
        <f>SUM(E26)</f>
        <v>1192.53</v>
      </c>
      <c r="F25" s="97">
        <f t="shared" ref="F25:I25" si="6">SUM(F26)</f>
        <v>0</v>
      </c>
      <c r="G25" s="97">
        <f t="shared" si="6"/>
        <v>0</v>
      </c>
      <c r="H25" s="97">
        <f t="shared" si="6"/>
        <v>0</v>
      </c>
      <c r="I25" s="97">
        <f t="shared" si="6"/>
        <v>0</v>
      </c>
      <c r="J25" s="114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</row>
    <row r="26" spans="1:59" x14ac:dyDescent="0.25">
      <c r="A26" s="177" t="s">
        <v>92</v>
      </c>
      <c r="B26" s="178"/>
      <c r="C26" s="179"/>
      <c r="D26" s="94" t="s">
        <v>93</v>
      </c>
      <c r="E26" s="95">
        <f>SUM(E27)</f>
        <v>1192.53</v>
      </c>
      <c r="F26" s="95">
        <f t="shared" ref="F26:I26" si="7">SUM(F27)</f>
        <v>0</v>
      </c>
      <c r="G26" s="95">
        <f t="shared" si="7"/>
        <v>0</v>
      </c>
      <c r="H26" s="95">
        <f t="shared" si="7"/>
        <v>0</v>
      </c>
      <c r="I26" s="95">
        <f t="shared" si="7"/>
        <v>0</v>
      </c>
      <c r="J26" s="114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</row>
    <row r="27" spans="1:59" x14ac:dyDescent="0.25">
      <c r="A27" s="180">
        <v>3</v>
      </c>
      <c r="B27" s="181"/>
      <c r="C27" s="182"/>
      <c r="D27" s="81" t="s">
        <v>9</v>
      </c>
      <c r="E27" s="82">
        <f>SUM(E28:E30)</f>
        <v>1192.53</v>
      </c>
      <c r="F27" s="82">
        <f t="shared" ref="F27:I27" si="8">SUM(F28:F30)</f>
        <v>0</v>
      </c>
      <c r="G27" s="82">
        <f t="shared" si="8"/>
        <v>0</v>
      </c>
      <c r="H27" s="82">
        <f t="shared" si="8"/>
        <v>0</v>
      </c>
      <c r="I27" s="82">
        <f t="shared" si="8"/>
        <v>0</v>
      </c>
      <c r="J27" s="114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</row>
    <row r="28" spans="1:59" s="111" customFormat="1" x14ac:dyDescent="0.25">
      <c r="A28" s="174">
        <v>31</v>
      </c>
      <c r="B28" s="175"/>
      <c r="C28" s="176"/>
      <c r="D28" s="81" t="s">
        <v>10</v>
      </c>
      <c r="E28" s="82"/>
      <c r="F28" s="83"/>
      <c r="G28" s="83"/>
      <c r="H28" s="83"/>
      <c r="I28" s="80"/>
      <c r="J28" s="114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</row>
    <row r="29" spans="1:59" hidden="1" x14ac:dyDescent="0.25">
      <c r="A29" s="174">
        <v>32</v>
      </c>
      <c r="B29" s="175"/>
      <c r="C29" s="176"/>
      <c r="D29" s="81" t="s">
        <v>22</v>
      </c>
      <c r="E29" s="82">
        <v>1192.53</v>
      </c>
      <c r="F29" s="83"/>
      <c r="G29" s="83"/>
      <c r="H29" s="83"/>
      <c r="I29" s="80"/>
      <c r="J29" s="114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</row>
    <row r="30" spans="1:59" hidden="1" x14ac:dyDescent="0.25">
      <c r="A30" s="84">
        <v>19</v>
      </c>
      <c r="B30" s="85"/>
      <c r="C30" s="86"/>
      <c r="D30" s="81" t="s">
        <v>22</v>
      </c>
      <c r="E30" s="82"/>
      <c r="F30" s="83"/>
      <c r="G30" s="83"/>
      <c r="H30" s="83"/>
      <c r="I30" s="80"/>
      <c r="J30" s="114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</row>
    <row r="31" spans="1:59" ht="22.5" hidden="1" x14ac:dyDescent="0.25">
      <c r="A31" s="168" t="s">
        <v>94</v>
      </c>
      <c r="B31" s="169"/>
      <c r="C31" s="170"/>
      <c r="D31" s="76" t="s">
        <v>95</v>
      </c>
      <c r="E31" s="77" t="e">
        <f>SUM(E32+E41+E48+E54)</f>
        <v>#REF!</v>
      </c>
      <c r="F31" s="77" t="e">
        <f>SUM(F32+F41+F48+F54)</f>
        <v>#REF!</v>
      </c>
      <c r="G31" s="77" t="e">
        <f>SUM(G32+G41+G48+G54)</f>
        <v>#REF!</v>
      </c>
      <c r="H31" s="77" t="e">
        <f>SUM(H32+H41+H48+H54)</f>
        <v>#REF!</v>
      </c>
      <c r="I31" s="77" t="e">
        <f>SUM(I32+I41+I48+I54)</f>
        <v>#REF!</v>
      </c>
      <c r="J31" s="114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</row>
    <row r="32" spans="1:59" hidden="1" x14ac:dyDescent="0.25">
      <c r="A32" s="183" t="s">
        <v>96</v>
      </c>
      <c r="B32" s="184"/>
      <c r="C32" s="185"/>
      <c r="D32" s="78" t="s">
        <v>97</v>
      </c>
      <c r="E32" s="88" t="e">
        <f>SUM(E33+#REF!)</f>
        <v>#REF!</v>
      </c>
      <c r="F32" s="88" t="e">
        <f>SUM(F33+#REF!)</f>
        <v>#REF!</v>
      </c>
      <c r="G32" s="88" t="e">
        <f>SUM(G33+#REF!)</f>
        <v>#REF!</v>
      </c>
      <c r="H32" s="88" t="e">
        <f>SUM(H33+#REF!)</f>
        <v>#REF!</v>
      </c>
      <c r="I32" s="88" t="e">
        <f>SUM(I33+#REF!)</f>
        <v>#REF!</v>
      </c>
      <c r="J32" s="115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</row>
    <row r="33" spans="1:59" hidden="1" x14ac:dyDescent="0.25">
      <c r="A33" s="98">
        <v>3</v>
      </c>
      <c r="B33" s="99"/>
      <c r="C33" s="81"/>
      <c r="D33" s="81" t="s">
        <v>9</v>
      </c>
      <c r="E33" s="83">
        <f>SUM(E34)</f>
        <v>420</v>
      </c>
      <c r="F33" s="83">
        <f>SUM(F34)</f>
        <v>1200</v>
      </c>
      <c r="G33" s="83">
        <f t="shared" ref="G33:I33" si="9">SUM(G34)</f>
        <v>1200</v>
      </c>
      <c r="H33" s="83">
        <f t="shared" si="9"/>
        <v>1218</v>
      </c>
      <c r="I33" s="83">
        <f t="shared" si="9"/>
        <v>1236</v>
      </c>
      <c r="J33" s="114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</row>
    <row r="34" spans="1:59" hidden="1" x14ac:dyDescent="0.25">
      <c r="A34" s="124">
        <v>32</v>
      </c>
      <c r="B34" s="99"/>
      <c r="C34" s="81"/>
      <c r="D34" s="81" t="s">
        <v>22</v>
      </c>
      <c r="E34" s="82">
        <v>420</v>
      </c>
      <c r="F34" s="83">
        <v>1200</v>
      </c>
      <c r="G34" s="83">
        <v>1200</v>
      </c>
      <c r="H34" s="83">
        <v>1218</v>
      </c>
      <c r="I34" s="80">
        <v>1236</v>
      </c>
      <c r="J34" s="114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</row>
    <row r="35" spans="1:59" ht="15" customHeight="1" x14ac:dyDescent="0.25">
      <c r="A35" s="168" t="s">
        <v>94</v>
      </c>
      <c r="B35" s="169"/>
      <c r="C35" s="170"/>
      <c r="D35" s="125" t="s">
        <v>95</v>
      </c>
      <c r="E35" s="97">
        <f>SUM(E36,E41,E48,E54)</f>
        <v>1252.97</v>
      </c>
      <c r="F35" s="97">
        <f>SUM(,,F36,F41,F48,F54)</f>
        <v>7888.6399999999994</v>
      </c>
      <c r="G35" s="97">
        <f t="shared" ref="G35:I35" si="10">SUM(,,G36,G41,G48,G54)</f>
        <v>8279.73</v>
      </c>
      <c r="H35" s="97">
        <f t="shared" si="10"/>
        <v>8403.98</v>
      </c>
      <c r="I35" s="97">
        <f t="shared" si="10"/>
        <v>8528.36</v>
      </c>
      <c r="J35" s="114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</row>
    <row r="36" spans="1:59" x14ac:dyDescent="0.25">
      <c r="A36" s="177" t="s">
        <v>96</v>
      </c>
      <c r="B36" s="178"/>
      <c r="C36" s="179"/>
      <c r="D36" s="94" t="s">
        <v>97</v>
      </c>
      <c r="E36" s="95">
        <v>420</v>
      </c>
      <c r="F36" s="95">
        <v>1700</v>
      </c>
      <c r="G36" s="95">
        <v>1700</v>
      </c>
      <c r="H36" s="95">
        <v>1725.5</v>
      </c>
      <c r="I36" s="95">
        <v>1751</v>
      </c>
      <c r="J36" s="114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</row>
    <row r="37" spans="1:59" ht="22.5" customHeight="1" x14ac:dyDescent="0.25">
      <c r="A37" s="126">
        <v>3</v>
      </c>
      <c r="B37" s="127"/>
      <c r="C37" s="128"/>
      <c r="D37" s="129" t="s">
        <v>9</v>
      </c>
      <c r="E37" s="82">
        <v>420</v>
      </c>
      <c r="F37" s="82">
        <v>1200</v>
      </c>
      <c r="G37" s="82">
        <v>1200</v>
      </c>
      <c r="H37" s="82">
        <v>1218</v>
      </c>
      <c r="I37" s="82">
        <v>1236</v>
      </c>
      <c r="J37" s="140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</row>
    <row r="38" spans="1:59" x14ac:dyDescent="0.25">
      <c r="A38" s="139">
        <v>32</v>
      </c>
      <c r="B38" s="127"/>
      <c r="C38" s="128"/>
      <c r="D38" s="129" t="s">
        <v>22</v>
      </c>
      <c r="E38" s="82">
        <v>420</v>
      </c>
      <c r="F38" s="82">
        <v>1200</v>
      </c>
      <c r="G38" s="82">
        <v>1200</v>
      </c>
      <c r="H38" s="82">
        <v>1218</v>
      </c>
      <c r="I38" s="82">
        <v>1236</v>
      </c>
      <c r="J38" s="140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</row>
    <row r="39" spans="1:59" ht="22.5" x14ac:dyDescent="0.25">
      <c r="A39" s="126">
        <v>4</v>
      </c>
      <c r="B39" s="127"/>
      <c r="C39" s="128"/>
      <c r="D39" s="129" t="s">
        <v>11</v>
      </c>
      <c r="E39" s="82">
        <v>0</v>
      </c>
      <c r="F39" s="82">
        <f>SUM(F40)</f>
        <v>500</v>
      </c>
      <c r="G39" s="82">
        <f t="shared" ref="G39:I39" si="11">SUM(G40)</f>
        <v>500</v>
      </c>
      <c r="H39" s="82">
        <f t="shared" si="11"/>
        <v>507.5</v>
      </c>
      <c r="I39" s="82">
        <f t="shared" si="11"/>
        <v>515</v>
      </c>
      <c r="J39" s="140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</row>
    <row r="40" spans="1:59" ht="33.75" x14ac:dyDescent="0.25">
      <c r="A40" s="139">
        <v>42</v>
      </c>
      <c r="B40" s="127"/>
      <c r="C40" s="128"/>
      <c r="D40" s="129" t="s">
        <v>28</v>
      </c>
      <c r="E40" s="82">
        <v>0</v>
      </c>
      <c r="F40" s="82">
        <v>500</v>
      </c>
      <c r="G40" s="82">
        <v>500</v>
      </c>
      <c r="H40" s="82">
        <v>507.5</v>
      </c>
      <c r="I40" s="82">
        <v>515</v>
      </c>
      <c r="J40" s="140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</row>
    <row r="41" spans="1:59" x14ac:dyDescent="0.25">
      <c r="A41" s="177" t="s">
        <v>98</v>
      </c>
      <c r="B41" s="178"/>
      <c r="C41" s="179"/>
      <c r="D41" s="94" t="s">
        <v>99</v>
      </c>
      <c r="E41" s="79">
        <f>SUM(E42+E46)</f>
        <v>57.09</v>
      </c>
      <c r="F41" s="79">
        <f>SUM(F42+F46)</f>
        <v>2288.64</v>
      </c>
      <c r="G41" s="79">
        <f t="shared" ref="G41:I41" si="12">SUM(G42+G46)</f>
        <v>2479.73</v>
      </c>
      <c r="H41" s="79">
        <f t="shared" si="12"/>
        <v>2516.98</v>
      </c>
      <c r="I41" s="79">
        <f t="shared" si="12"/>
        <v>2554.2199999999998</v>
      </c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</row>
    <row r="42" spans="1:59" x14ac:dyDescent="0.25">
      <c r="A42" s="180">
        <v>3</v>
      </c>
      <c r="B42" s="181"/>
      <c r="C42" s="182"/>
      <c r="D42" s="81" t="s">
        <v>9</v>
      </c>
      <c r="E42" s="83">
        <f>SUM(E43:E45)</f>
        <v>57.09</v>
      </c>
      <c r="F42" s="83">
        <f>SUM(F43:F45)</f>
        <v>2076.52</v>
      </c>
      <c r="G42" s="83">
        <f t="shared" ref="G42:I42" si="13">SUM(G43:G45)</f>
        <v>2079.73</v>
      </c>
      <c r="H42" s="83">
        <f t="shared" si="13"/>
        <v>2110.98</v>
      </c>
      <c r="I42" s="83">
        <f t="shared" si="13"/>
        <v>2142.2199999999998</v>
      </c>
      <c r="J42" s="114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</row>
    <row r="43" spans="1:59" ht="22.5" customHeight="1" x14ac:dyDescent="0.25">
      <c r="A43" s="174">
        <v>31</v>
      </c>
      <c r="B43" s="175"/>
      <c r="C43" s="176"/>
      <c r="D43" s="81" t="s">
        <v>10</v>
      </c>
      <c r="E43" s="82">
        <v>0</v>
      </c>
      <c r="F43" s="83">
        <v>24.73</v>
      </c>
      <c r="G43" s="83">
        <v>24.73</v>
      </c>
      <c r="H43" s="83">
        <v>25.1</v>
      </c>
      <c r="I43" s="80">
        <v>25.47</v>
      </c>
      <c r="J43" s="114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</row>
    <row r="44" spans="1:59" x14ac:dyDescent="0.25">
      <c r="A44" s="174">
        <v>32</v>
      </c>
      <c r="B44" s="175"/>
      <c r="C44" s="176"/>
      <c r="D44" s="81" t="s">
        <v>22</v>
      </c>
      <c r="E44" s="82">
        <v>57.09</v>
      </c>
      <c r="F44" s="83">
        <v>2050</v>
      </c>
      <c r="G44" s="83">
        <v>2050</v>
      </c>
      <c r="H44" s="83">
        <v>2080.75</v>
      </c>
      <c r="I44" s="80">
        <v>2111.5</v>
      </c>
      <c r="J44" s="114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</row>
    <row r="45" spans="1:59" x14ac:dyDescent="0.25">
      <c r="A45" s="118">
        <v>38</v>
      </c>
      <c r="B45" s="119"/>
      <c r="C45" s="120"/>
      <c r="D45" s="121" t="s">
        <v>110</v>
      </c>
      <c r="E45" s="82">
        <v>0</v>
      </c>
      <c r="F45" s="83">
        <v>1.79</v>
      </c>
      <c r="G45" s="83">
        <v>5</v>
      </c>
      <c r="H45" s="83">
        <v>5.13</v>
      </c>
      <c r="I45" s="80">
        <v>5.25</v>
      </c>
      <c r="J45" s="114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</row>
    <row r="46" spans="1:59" ht="22.5" x14ac:dyDescent="0.25">
      <c r="A46" s="93">
        <v>4</v>
      </c>
      <c r="B46" s="119"/>
      <c r="C46" s="120"/>
      <c r="D46" s="121" t="s">
        <v>11</v>
      </c>
      <c r="E46" s="83">
        <f>SUM(E47)</f>
        <v>0</v>
      </c>
      <c r="F46" s="83">
        <f>SUM(F47)</f>
        <v>212.12</v>
      </c>
      <c r="G46" s="83">
        <f t="shared" ref="G46:I46" si="14">SUM(G47)</f>
        <v>400</v>
      </c>
      <c r="H46" s="83">
        <f t="shared" si="14"/>
        <v>406</v>
      </c>
      <c r="I46" s="83">
        <f t="shared" si="14"/>
        <v>412</v>
      </c>
      <c r="J46" s="114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</row>
    <row r="47" spans="1:59" ht="33.75" x14ac:dyDescent="0.25">
      <c r="A47" s="174">
        <v>42</v>
      </c>
      <c r="B47" s="175"/>
      <c r="C47" s="176"/>
      <c r="D47" s="81" t="s">
        <v>28</v>
      </c>
      <c r="E47" s="82">
        <v>0</v>
      </c>
      <c r="F47" s="83">
        <v>212.12</v>
      </c>
      <c r="G47" s="83">
        <v>400</v>
      </c>
      <c r="H47" s="83">
        <v>406</v>
      </c>
      <c r="I47" s="80">
        <v>412</v>
      </c>
      <c r="J47" s="114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</row>
    <row r="48" spans="1:59" x14ac:dyDescent="0.25">
      <c r="A48" s="177" t="s">
        <v>86</v>
      </c>
      <c r="B48" s="178"/>
      <c r="C48" s="179"/>
      <c r="D48" s="94" t="s">
        <v>87</v>
      </c>
      <c r="E48" s="79">
        <f>SUM(E49+E52)</f>
        <v>775.88</v>
      </c>
      <c r="F48" s="79">
        <f>SUM(F49+F52)</f>
        <v>3000</v>
      </c>
      <c r="G48" s="79">
        <f t="shared" ref="G48:I48" si="15">SUM(G49+G52)</f>
        <v>3200</v>
      </c>
      <c r="H48" s="79">
        <f t="shared" si="15"/>
        <v>3248</v>
      </c>
      <c r="I48" s="79">
        <f t="shared" si="15"/>
        <v>3296.1400000000003</v>
      </c>
      <c r="J48" s="114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</row>
    <row r="49" spans="1:59" x14ac:dyDescent="0.25">
      <c r="A49" s="180">
        <v>3</v>
      </c>
      <c r="B49" s="181"/>
      <c r="C49" s="182"/>
      <c r="D49" s="81" t="s">
        <v>9</v>
      </c>
      <c r="E49" s="83">
        <f>SUM(E50:E51)</f>
        <v>92.72</v>
      </c>
      <c r="F49" s="83">
        <f>SUM(F50:F51)</f>
        <v>1600</v>
      </c>
      <c r="G49" s="83">
        <f t="shared" ref="G49:I49" si="16">SUM(G50:G51)</f>
        <v>1400</v>
      </c>
      <c r="H49" s="83">
        <f t="shared" si="16"/>
        <v>1421</v>
      </c>
      <c r="I49" s="83">
        <f t="shared" si="16"/>
        <v>1442</v>
      </c>
      <c r="J49" s="114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</row>
    <row r="50" spans="1:59" x14ac:dyDescent="0.25">
      <c r="A50" s="174">
        <v>31</v>
      </c>
      <c r="B50" s="175"/>
      <c r="C50" s="176"/>
      <c r="D50" s="81" t="s">
        <v>10</v>
      </c>
      <c r="E50" s="82">
        <v>0</v>
      </c>
      <c r="F50" s="83"/>
      <c r="G50" s="83"/>
      <c r="H50" s="83"/>
      <c r="I50" s="80"/>
      <c r="J50" s="114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</row>
    <row r="51" spans="1:59" x14ac:dyDescent="0.25">
      <c r="A51" s="174">
        <v>32</v>
      </c>
      <c r="B51" s="175"/>
      <c r="C51" s="176"/>
      <c r="D51" s="81" t="s">
        <v>22</v>
      </c>
      <c r="E51" s="82">
        <v>92.72</v>
      </c>
      <c r="F51" s="83">
        <v>1600</v>
      </c>
      <c r="G51" s="83">
        <v>1400</v>
      </c>
      <c r="H51" s="83">
        <v>1421</v>
      </c>
      <c r="I51" s="80">
        <v>1442</v>
      </c>
      <c r="J51" s="114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</row>
    <row r="52" spans="1:59" ht="22.5" x14ac:dyDescent="0.25">
      <c r="A52" s="98">
        <v>4</v>
      </c>
      <c r="B52" s="85"/>
      <c r="C52" s="86"/>
      <c r="D52" s="81" t="s">
        <v>11</v>
      </c>
      <c r="E52" s="83">
        <f>SUM(E53)</f>
        <v>683.16</v>
      </c>
      <c r="F52" s="83">
        <f>SUM(F53)</f>
        <v>1400</v>
      </c>
      <c r="G52" s="83">
        <f t="shared" ref="G52:I52" si="17">SUM(G53)</f>
        <v>1800</v>
      </c>
      <c r="H52" s="83">
        <f t="shared" si="17"/>
        <v>1827</v>
      </c>
      <c r="I52" s="83">
        <f t="shared" si="17"/>
        <v>1854.14</v>
      </c>
      <c r="J52" s="114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</row>
    <row r="53" spans="1:59" ht="33.75" x14ac:dyDescent="0.25">
      <c r="A53" s="174">
        <v>42</v>
      </c>
      <c r="B53" s="175"/>
      <c r="C53" s="176"/>
      <c r="D53" s="81" t="s">
        <v>28</v>
      </c>
      <c r="E53" s="82">
        <v>683.16</v>
      </c>
      <c r="F53" s="83">
        <v>1400</v>
      </c>
      <c r="G53" s="83">
        <v>1800</v>
      </c>
      <c r="H53" s="83">
        <v>1827</v>
      </c>
      <c r="I53" s="80">
        <v>1854.14</v>
      </c>
      <c r="J53" s="115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</row>
    <row r="54" spans="1:59" x14ac:dyDescent="0.25">
      <c r="A54" s="177" t="s">
        <v>145</v>
      </c>
      <c r="B54" s="178"/>
      <c r="C54" s="179"/>
      <c r="D54" s="94" t="s">
        <v>146</v>
      </c>
      <c r="E54" s="79">
        <f>SUM(E55)</f>
        <v>0</v>
      </c>
      <c r="F54" s="79">
        <f>SUM(F55)</f>
        <v>900</v>
      </c>
      <c r="G54" s="79">
        <f t="shared" ref="G54:I54" si="18">SUM(G55)</f>
        <v>900</v>
      </c>
      <c r="H54" s="79">
        <f t="shared" si="18"/>
        <v>913.5</v>
      </c>
      <c r="I54" s="79">
        <f t="shared" si="18"/>
        <v>927</v>
      </c>
      <c r="J54" s="114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</row>
    <row r="55" spans="1:59" x14ac:dyDescent="0.25">
      <c r="A55" s="98">
        <v>3</v>
      </c>
      <c r="B55" s="105"/>
      <c r="C55" s="78"/>
      <c r="D55" s="81" t="s">
        <v>9</v>
      </c>
      <c r="E55" s="83">
        <v>0</v>
      </c>
      <c r="F55" s="83">
        <f>SUM(F56)</f>
        <v>900</v>
      </c>
      <c r="G55" s="83">
        <f t="shared" ref="G55:I55" si="19">SUM(G56)</f>
        <v>900</v>
      </c>
      <c r="H55" s="83">
        <f t="shared" si="19"/>
        <v>913.5</v>
      </c>
      <c r="I55" s="83">
        <f t="shared" si="19"/>
        <v>927</v>
      </c>
      <c r="J55" s="114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</row>
    <row r="56" spans="1:59" x14ac:dyDescent="0.25">
      <c r="A56" s="84">
        <v>32</v>
      </c>
      <c r="B56" s="85"/>
      <c r="C56" s="86"/>
      <c r="D56" s="81" t="s">
        <v>100</v>
      </c>
      <c r="E56" s="82">
        <v>0</v>
      </c>
      <c r="F56" s="83">
        <v>900</v>
      </c>
      <c r="G56" s="83">
        <v>900</v>
      </c>
      <c r="H56" s="83">
        <v>913.5</v>
      </c>
      <c r="I56" s="80">
        <v>927</v>
      </c>
      <c r="J56" s="114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</row>
    <row r="57" spans="1:59" x14ac:dyDescent="0.25">
      <c r="A57" s="168" t="s">
        <v>155</v>
      </c>
      <c r="B57" s="169"/>
      <c r="C57" s="170"/>
      <c r="D57" s="125" t="s">
        <v>156</v>
      </c>
      <c r="E57" s="97">
        <v>1318.77</v>
      </c>
      <c r="F57" s="97">
        <f>SUM(F61)</f>
        <v>0</v>
      </c>
      <c r="G57" s="97">
        <f>SUM(G61)</f>
        <v>0</v>
      </c>
      <c r="H57" s="97">
        <f>SUM(H61)</f>
        <v>0</v>
      </c>
      <c r="I57" s="97">
        <f>SUM(I61)</f>
        <v>0</v>
      </c>
      <c r="J57" s="114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</row>
    <row r="58" spans="1:59" ht="22.5" customHeight="1" x14ac:dyDescent="0.25">
      <c r="A58" s="177" t="s">
        <v>92</v>
      </c>
      <c r="B58" s="178"/>
      <c r="C58" s="179"/>
      <c r="D58" s="133" t="s">
        <v>101</v>
      </c>
      <c r="E58" s="79">
        <f>SUM(E59)</f>
        <v>1318.77</v>
      </c>
      <c r="F58" s="79"/>
      <c r="G58" s="79"/>
      <c r="H58" s="79"/>
      <c r="I58" s="80"/>
      <c r="J58" s="114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</row>
    <row r="59" spans="1:59" ht="27.75" customHeight="1" x14ac:dyDescent="0.25">
      <c r="A59" s="98">
        <v>3</v>
      </c>
      <c r="B59" s="99"/>
      <c r="C59" s="81"/>
      <c r="D59" s="81" t="s">
        <v>9</v>
      </c>
      <c r="E59" s="83">
        <f>SUM(E60:E61)</f>
        <v>1318.77</v>
      </c>
      <c r="F59" s="83"/>
      <c r="G59" s="83"/>
      <c r="H59" s="83"/>
      <c r="I59" s="80"/>
      <c r="J59" s="114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</row>
    <row r="60" spans="1:59" x14ac:dyDescent="0.25">
      <c r="A60" s="100">
        <v>31</v>
      </c>
      <c r="B60" s="99"/>
      <c r="C60" s="81"/>
      <c r="D60" s="81" t="s">
        <v>10</v>
      </c>
      <c r="E60" s="82"/>
      <c r="F60" s="83"/>
      <c r="G60" s="83"/>
      <c r="H60" s="83"/>
      <c r="I60" s="80"/>
      <c r="J60" s="114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</row>
    <row r="61" spans="1:59" x14ac:dyDescent="0.25">
      <c r="A61" s="100">
        <v>32</v>
      </c>
      <c r="B61" s="85"/>
      <c r="C61" s="86"/>
      <c r="D61" s="81" t="s">
        <v>22</v>
      </c>
      <c r="E61" s="82">
        <v>1318.77</v>
      </c>
      <c r="F61" s="83"/>
      <c r="G61" s="83"/>
      <c r="H61" s="83"/>
      <c r="I61" s="80"/>
      <c r="J61" s="114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</row>
    <row r="62" spans="1:59" x14ac:dyDescent="0.25">
      <c r="A62" s="189" t="s">
        <v>103</v>
      </c>
      <c r="B62" s="190"/>
      <c r="C62" s="191"/>
      <c r="D62" s="96" t="s">
        <v>109</v>
      </c>
      <c r="E62" s="97">
        <f>SUM(E63:E65)</f>
        <v>1841.62</v>
      </c>
      <c r="F62" s="97">
        <f>SUM(F63:F65)</f>
        <v>1800</v>
      </c>
      <c r="G62" s="97">
        <f t="shared" ref="G62:I62" si="20">SUM(G63:G65)</f>
        <v>1800</v>
      </c>
      <c r="H62" s="97">
        <f t="shared" si="20"/>
        <v>1827</v>
      </c>
      <c r="I62" s="97">
        <f t="shared" si="20"/>
        <v>1854</v>
      </c>
      <c r="J62" s="114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</row>
    <row r="63" spans="1:59" x14ac:dyDescent="0.25">
      <c r="A63" s="192">
        <v>32</v>
      </c>
      <c r="B63" s="193"/>
      <c r="C63" s="194"/>
      <c r="D63" s="81" t="s">
        <v>104</v>
      </c>
      <c r="E63" s="82">
        <v>409.2</v>
      </c>
      <c r="F63" s="83">
        <v>0</v>
      </c>
      <c r="G63" s="83">
        <v>0</v>
      </c>
      <c r="H63" s="83">
        <v>0</v>
      </c>
      <c r="I63" s="80">
        <v>0</v>
      </c>
      <c r="J63" s="114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</row>
    <row r="64" spans="1:59" ht="18" customHeight="1" x14ac:dyDescent="0.25">
      <c r="A64" s="84"/>
      <c r="B64" s="85"/>
      <c r="C64" s="86"/>
      <c r="D64" s="81" t="s">
        <v>105</v>
      </c>
      <c r="E64" s="101">
        <v>88.11</v>
      </c>
      <c r="F64" s="83">
        <v>300</v>
      </c>
      <c r="G64" s="83">
        <v>300</v>
      </c>
      <c r="H64" s="83">
        <v>304.5</v>
      </c>
      <c r="I64" s="80">
        <v>309</v>
      </c>
      <c r="J64" s="114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</row>
    <row r="65" spans="1:59" ht="18.75" customHeight="1" x14ac:dyDescent="0.25">
      <c r="A65" s="102"/>
      <c r="B65" s="103"/>
      <c r="C65" s="103"/>
      <c r="D65" s="81" t="s">
        <v>106</v>
      </c>
      <c r="E65" s="82">
        <v>1344.31</v>
      </c>
      <c r="F65" s="83">
        <v>1500</v>
      </c>
      <c r="G65" s="83">
        <v>1500</v>
      </c>
      <c r="H65" s="83">
        <v>1522.5</v>
      </c>
      <c r="I65" s="80">
        <v>1545</v>
      </c>
      <c r="J65" s="114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</row>
    <row r="66" spans="1:59" ht="19.5" customHeight="1" x14ac:dyDescent="0.25">
      <c r="A66" s="189" t="s">
        <v>157</v>
      </c>
      <c r="B66" s="190"/>
      <c r="C66" s="191"/>
      <c r="D66" s="134" t="s">
        <v>158</v>
      </c>
      <c r="E66" s="97">
        <v>730</v>
      </c>
      <c r="F66" s="97"/>
      <c r="G66" s="97"/>
      <c r="H66" s="97"/>
      <c r="I66" s="97"/>
      <c r="J66" s="114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</row>
    <row r="67" spans="1:59" ht="12.75" customHeight="1" x14ac:dyDescent="0.25">
      <c r="A67" s="192" t="s">
        <v>92</v>
      </c>
      <c r="B67" s="193"/>
      <c r="C67" s="194"/>
      <c r="D67" s="129" t="s">
        <v>9</v>
      </c>
      <c r="E67" s="82">
        <v>730</v>
      </c>
      <c r="F67" s="83"/>
      <c r="G67" s="83"/>
      <c r="H67" s="83"/>
      <c r="I67" s="80"/>
      <c r="J67" s="114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</row>
    <row r="68" spans="1:59" ht="15" customHeight="1" x14ac:dyDescent="0.25">
      <c r="A68" s="130">
        <v>32</v>
      </c>
      <c r="B68" s="131"/>
      <c r="C68" s="132"/>
      <c r="D68" s="129" t="s">
        <v>22</v>
      </c>
      <c r="E68" s="101">
        <v>730</v>
      </c>
      <c r="F68" s="83"/>
      <c r="G68" s="83"/>
      <c r="H68" s="83"/>
      <c r="I68" s="80"/>
      <c r="J68" s="114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</row>
    <row r="69" spans="1:59" x14ac:dyDescent="0.25">
      <c r="A69" s="189" t="s">
        <v>107</v>
      </c>
      <c r="B69" s="190"/>
      <c r="C69" s="191"/>
      <c r="D69" s="96" t="s">
        <v>108</v>
      </c>
      <c r="E69" s="104">
        <v>1077.76</v>
      </c>
      <c r="F69" s="97">
        <f>SUM(F70)</f>
        <v>1100</v>
      </c>
      <c r="G69" s="97">
        <f t="shared" ref="G69:I69" si="21">SUM(G70)</f>
        <v>1100</v>
      </c>
      <c r="H69" s="97">
        <f t="shared" si="21"/>
        <v>1116.5</v>
      </c>
      <c r="I69" s="97">
        <f t="shared" si="21"/>
        <v>1133</v>
      </c>
      <c r="J69" s="114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</row>
    <row r="70" spans="1:59" ht="17.25" customHeight="1" x14ac:dyDescent="0.25">
      <c r="A70" s="186" t="s">
        <v>86</v>
      </c>
      <c r="B70" s="187"/>
      <c r="C70" s="188"/>
      <c r="D70" s="94" t="s">
        <v>87</v>
      </c>
      <c r="E70" s="82">
        <v>1077.76</v>
      </c>
      <c r="F70" s="83">
        <f>SUM(F71)</f>
        <v>1100</v>
      </c>
      <c r="G70" s="83">
        <f t="shared" ref="G70:I70" si="22">SUM(G71)</f>
        <v>1100</v>
      </c>
      <c r="H70" s="83">
        <f t="shared" si="22"/>
        <v>1116.5</v>
      </c>
      <c r="I70" s="83">
        <f t="shared" si="22"/>
        <v>1133</v>
      </c>
      <c r="J70" s="114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</row>
    <row r="71" spans="1:59" ht="15" customHeight="1" x14ac:dyDescent="0.25">
      <c r="A71" s="102">
        <v>3</v>
      </c>
      <c r="B71" s="103"/>
      <c r="C71" s="103"/>
      <c r="D71" s="81" t="s">
        <v>9</v>
      </c>
      <c r="E71" s="82">
        <v>1077.76</v>
      </c>
      <c r="F71" s="83">
        <f>SUM(F72)</f>
        <v>1100</v>
      </c>
      <c r="G71" s="83">
        <f t="shared" ref="G71:I71" si="23">SUM(G72)</f>
        <v>1100</v>
      </c>
      <c r="H71" s="83">
        <f t="shared" si="23"/>
        <v>1116.5</v>
      </c>
      <c r="I71" s="83">
        <f t="shared" si="23"/>
        <v>1133</v>
      </c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</row>
    <row r="72" spans="1:59" ht="16.5" customHeight="1" x14ac:dyDescent="0.25">
      <c r="A72" s="102"/>
      <c r="B72" s="103">
        <v>38</v>
      </c>
      <c r="C72" s="103"/>
      <c r="D72" s="81" t="s">
        <v>110</v>
      </c>
      <c r="E72" s="82">
        <v>1077.76</v>
      </c>
      <c r="F72" s="83">
        <v>1100</v>
      </c>
      <c r="G72" s="83">
        <v>1100</v>
      </c>
      <c r="H72" s="83">
        <v>1116.5</v>
      </c>
      <c r="I72" s="80">
        <v>1133</v>
      </c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</row>
    <row r="73" spans="1:59" ht="17.25" customHeight="1" x14ac:dyDescent="0.25">
      <c r="A73" s="165" t="s">
        <v>102</v>
      </c>
      <c r="B73" s="166"/>
      <c r="C73" s="167"/>
      <c r="D73" s="109" t="s">
        <v>111</v>
      </c>
      <c r="E73" s="110">
        <f>SUM(E74)</f>
        <v>10226.959999999999</v>
      </c>
      <c r="F73" s="110"/>
      <c r="G73" s="110"/>
      <c r="H73" s="110"/>
      <c r="I73" s="110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</row>
    <row r="74" spans="1:59" ht="16.5" customHeight="1" x14ac:dyDescent="0.25">
      <c r="A74" s="168" t="s">
        <v>112</v>
      </c>
      <c r="B74" s="169"/>
      <c r="C74" s="170"/>
      <c r="D74" s="76" t="s">
        <v>113</v>
      </c>
      <c r="E74" s="77">
        <f>SUM(E78,E82,E75)</f>
        <v>10226.959999999999</v>
      </c>
      <c r="F74" s="77"/>
      <c r="G74" s="77"/>
      <c r="H74" s="77"/>
      <c r="I74" s="77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</row>
    <row r="75" spans="1:59" x14ac:dyDescent="0.25">
      <c r="A75" s="186" t="s">
        <v>114</v>
      </c>
      <c r="B75" s="187"/>
      <c r="C75" s="188"/>
      <c r="D75" s="91"/>
      <c r="E75" s="92">
        <v>0</v>
      </c>
      <c r="F75" s="79"/>
      <c r="G75" s="83"/>
      <c r="H75" s="83"/>
      <c r="I75" s="80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</row>
    <row r="76" spans="1:59" x14ac:dyDescent="0.25">
      <c r="A76" s="180">
        <v>3</v>
      </c>
      <c r="B76" s="181"/>
      <c r="C76" s="182"/>
      <c r="D76" s="81" t="s">
        <v>9</v>
      </c>
      <c r="E76" s="92">
        <v>0</v>
      </c>
      <c r="F76" s="83"/>
      <c r="G76" s="83"/>
      <c r="H76" s="83"/>
      <c r="I76" s="8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</row>
    <row r="77" spans="1:59" ht="15" customHeight="1" x14ac:dyDescent="0.25">
      <c r="A77" s="174">
        <v>32</v>
      </c>
      <c r="B77" s="175"/>
      <c r="C77" s="176"/>
      <c r="D77" s="81" t="s">
        <v>22</v>
      </c>
      <c r="E77" s="92">
        <v>0</v>
      </c>
      <c r="F77" s="83"/>
      <c r="G77" s="83"/>
      <c r="H77" s="83"/>
      <c r="I77" s="80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</row>
    <row r="78" spans="1:59" ht="15.75" customHeight="1" x14ac:dyDescent="0.25">
      <c r="A78" s="177" t="s">
        <v>98</v>
      </c>
      <c r="B78" s="178"/>
      <c r="C78" s="179"/>
      <c r="D78" s="78"/>
      <c r="E78" s="92">
        <v>3964.95</v>
      </c>
      <c r="F78" s="79"/>
      <c r="G78" s="79"/>
      <c r="H78" s="79"/>
      <c r="I78" s="80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</row>
    <row r="79" spans="1:59" s="111" customFormat="1" ht="15.75" customHeight="1" x14ac:dyDescent="0.25">
      <c r="A79" s="180">
        <v>3</v>
      </c>
      <c r="B79" s="181"/>
      <c r="C79" s="182"/>
      <c r="D79" s="81" t="s">
        <v>9</v>
      </c>
      <c r="E79" s="92">
        <v>3964.95</v>
      </c>
      <c r="F79" s="83"/>
      <c r="G79" s="83"/>
      <c r="H79" s="83"/>
      <c r="I79" s="8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</row>
    <row r="80" spans="1:59" ht="18" customHeight="1" x14ac:dyDescent="0.25">
      <c r="A80" s="174">
        <v>31</v>
      </c>
      <c r="B80" s="175"/>
      <c r="C80" s="176"/>
      <c r="D80" s="106" t="s">
        <v>10</v>
      </c>
      <c r="E80" s="92">
        <v>3964.95</v>
      </c>
      <c r="F80" s="83"/>
      <c r="G80" s="83"/>
      <c r="H80" s="83"/>
      <c r="I80" s="8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</row>
    <row r="81" spans="1:52" ht="15.75" customHeight="1" x14ac:dyDescent="0.25">
      <c r="A81" s="174">
        <v>32</v>
      </c>
      <c r="B81" s="175"/>
      <c r="C81" s="176"/>
      <c r="D81" s="81" t="s">
        <v>22</v>
      </c>
      <c r="E81" s="92">
        <v>3964.95</v>
      </c>
      <c r="F81" s="83"/>
      <c r="G81" s="83"/>
      <c r="H81" s="83"/>
      <c r="I81" s="80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</row>
    <row r="82" spans="1:52" ht="17.25" customHeight="1" x14ac:dyDescent="0.25">
      <c r="A82" s="177" t="s">
        <v>115</v>
      </c>
      <c r="B82" s="178"/>
      <c r="C82" s="179"/>
      <c r="D82" s="78"/>
      <c r="E82" s="92">
        <v>6262.01</v>
      </c>
      <c r="F82" s="79"/>
      <c r="G82" s="79"/>
      <c r="H82" s="79"/>
      <c r="I82" s="80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</row>
    <row r="83" spans="1:52" ht="18" customHeight="1" x14ac:dyDescent="0.25">
      <c r="A83" s="180">
        <v>3</v>
      </c>
      <c r="B83" s="181"/>
      <c r="C83" s="182"/>
      <c r="D83" s="81" t="s">
        <v>9</v>
      </c>
      <c r="E83" s="92">
        <v>6262.01</v>
      </c>
      <c r="F83" s="83"/>
      <c r="G83" s="83"/>
      <c r="H83" s="83"/>
      <c r="I83" s="8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</row>
    <row r="84" spans="1:52" s="111" customFormat="1" ht="14.25" customHeight="1" x14ac:dyDescent="0.25">
      <c r="A84" s="174">
        <v>32</v>
      </c>
      <c r="B84" s="175"/>
      <c r="C84" s="176"/>
      <c r="D84" s="81" t="s">
        <v>22</v>
      </c>
      <c r="E84" s="92">
        <v>6262.01</v>
      </c>
      <c r="F84" s="83"/>
      <c r="G84" s="83"/>
      <c r="H84" s="83"/>
      <c r="I84" s="80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</row>
    <row r="85" spans="1:52" ht="19.5" customHeight="1" x14ac:dyDescent="0.25">
      <c r="A85" s="168" t="s">
        <v>118</v>
      </c>
      <c r="B85" s="169"/>
      <c r="C85" s="170"/>
      <c r="D85" s="76" t="s">
        <v>119</v>
      </c>
      <c r="E85" s="77">
        <f>SUM(E86)</f>
        <v>23569.07</v>
      </c>
      <c r="F85" s="77">
        <f t="shared" ref="F85:I85" si="24">SUM(F86)</f>
        <v>27000</v>
      </c>
      <c r="G85" s="77">
        <f t="shared" si="24"/>
        <v>30000</v>
      </c>
      <c r="H85" s="77">
        <f t="shared" si="24"/>
        <v>30450</v>
      </c>
      <c r="I85" s="77">
        <f t="shared" si="24"/>
        <v>30906.76</v>
      </c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</row>
    <row r="86" spans="1:52" ht="15.75" customHeight="1" x14ac:dyDescent="0.25">
      <c r="A86" s="168" t="s">
        <v>116</v>
      </c>
      <c r="B86" s="169"/>
      <c r="C86" s="170"/>
      <c r="D86" s="76" t="s">
        <v>117</v>
      </c>
      <c r="E86" s="77">
        <f>SUM(E94+E97+E87)</f>
        <v>23569.07</v>
      </c>
      <c r="F86" s="77">
        <f>SUM(F94+F97)</f>
        <v>27000</v>
      </c>
      <c r="G86" s="77">
        <f t="shared" ref="G86:I86" si="25">SUM(G94+G97)</f>
        <v>30000</v>
      </c>
      <c r="H86" s="77">
        <f t="shared" si="25"/>
        <v>30450</v>
      </c>
      <c r="I86" s="77">
        <f t="shared" si="25"/>
        <v>30906.76</v>
      </c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</row>
    <row r="87" spans="1:52" ht="14.25" customHeight="1" x14ac:dyDescent="0.25">
      <c r="A87" s="186" t="s">
        <v>92</v>
      </c>
      <c r="B87" s="187"/>
      <c r="C87" s="188"/>
      <c r="D87" s="91"/>
      <c r="E87" s="79">
        <v>5550.54</v>
      </c>
      <c r="F87" s="79">
        <v>0</v>
      </c>
      <c r="G87" s="79">
        <v>0</v>
      </c>
      <c r="H87" s="79">
        <v>0</v>
      </c>
      <c r="I87" s="79">
        <v>0</v>
      </c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</row>
    <row r="88" spans="1:52" ht="18" customHeight="1" x14ac:dyDescent="0.25">
      <c r="A88" s="180">
        <v>3</v>
      </c>
      <c r="B88" s="181"/>
      <c r="C88" s="182"/>
      <c r="D88" s="81" t="s">
        <v>9</v>
      </c>
      <c r="E88" s="82">
        <f>SUM(E89:E90)</f>
        <v>5550.54</v>
      </c>
      <c r="F88" s="83">
        <v>0</v>
      </c>
      <c r="G88" s="83">
        <v>0</v>
      </c>
      <c r="H88" s="83">
        <v>0</v>
      </c>
      <c r="I88" s="83">
        <v>0</v>
      </c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</row>
    <row r="89" spans="1:52" ht="14.25" customHeight="1" x14ac:dyDescent="0.25">
      <c r="A89" s="174">
        <v>31</v>
      </c>
      <c r="B89" s="175"/>
      <c r="C89" s="176"/>
      <c r="D89" s="81" t="s">
        <v>10</v>
      </c>
      <c r="E89" s="82">
        <v>5118.9799999999996</v>
      </c>
      <c r="F89" s="83">
        <v>0</v>
      </c>
      <c r="G89" s="83">
        <v>0</v>
      </c>
      <c r="H89" s="83">
        <v>0</v>
      </c>
      <c r="I89" s="83">
        <v>0</v>
      </c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</row>
    <row r="90" spans="1:52" ht="17.25" customHeight="1" x14ac:dyDescent="0.25">
      <c r="A90" s="174">
        <v>32</v>
      </c>
      <c r="B90" s="175"/>
      <c r="C90" s="176"/>
      <c r="D90" s="81" t="s">
        <v>22</v>
      </c>
      <c r="E90" s="82">
        <v>431.56</v>
      </c>
      <c r="F90" s="83">
        <v>0</v>
      </c>
      <c r="G90" s="83">
        <v>0</v>
      </c>
      <c r="H90" s="83">
        <v>0</v>
      </c>
      <c r="I90" s="80">
        <v>0</v>
      </c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</row>
    <row r="91" spans="1:52" ht="14.25" customHeight="1" x14ac:dyDescent="0.25">
      <c r="A91" s="177" t="s">
        <v>114</v>
      </c>
      <c r="B91" s="178"/>
      <c r="C91" s="179"/>
      <c r="D91" s="78"/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</row>
    <row r="92" spans="1:52" ht="15" customHeight="1" x14ac:dyDescent="0.25">
      <c r="A92" s="180">
        <v>3</v>
      </c>
      <c r="B92" s="181"/>
      <c r="C92" s="182"/>
      <c r="D92" s="81" t="s">
        <v>9</v>
      </c>
      <c r="E92" s="82">
        <v>0</v>
      </c>
      <c r="F92" s="83">
        <v>0</v>
      </c>
      <c r="G92" s="83">
        <v>0</v>
      </c>
      <c r="H92" s="83">
        <v>0</v>
      </c>
      <c r="I92" s="83">
        <v>0</v>
      </c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</row>
    <row r="93" spans="1:52" ht="24" customHeight="1" x14ac:dyDescent="0.25">
      <c r="A93" s="174">
        <v>31</v>
      </c>
      <c r="B93" s="175"/>
      <c r="C93" s="176"/>
      <c r="D93" s="81" t="s">
        <v>10</v>
      </c>
      <c r="E93" s="82">
        <v>0</v>
      </c>
      <c r="F93" s="83">
        <v>0</v>
      </c>
      <c r="G93" s="83">
        <v>0</v>
      </c>
      <c r="H93" s="83">
        <v>0</v>
      </c>
      <c r="I93" s="80">
        <v>0</v>
      </c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</row>
    <row r="94" spans="1:52" ht="14.25" customHeight="1" x14ac:dyDescent="0.25">
      <c r="A94" s="177" t="s">
        <v>86</v>
      </c>
      <c r="B94" s="178"/>
      <c r="C94" s="179"/>
      <c r="D94" s="78"/>
      <c r="E94" s="79">
        <f>SUM(E95)</f>
        <v>2474.91</v>
      </c>
      <c r="F94" s="79">
        <f>SUM(F95)</f>
        <v>16500</v>
      </c>
      <c r="G94" s="79">
        <f t="shared" ref="G94:I94" si="26">SUM(G95)</f>
        <v>18000</v>
      </c>
      <c r="H94" s="79">
        <f t="shared" si="26"/>
        <v>18270</v>
      </c>
      <c r="I94" s="79">
        <f t="shared" si="26"/>
        <v>18544.05</v>
      </c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</row>
    <row r="95" spans="1:52" ht="15" customHeight="1" x14ac:dyDescent="0.25">
      <c r="A95" s="180">
        <v>3</v>
      </c>
      <c r="B95" s="181"/>
      <c r="C95" s="182"/>
      <c r="D95" s="81" t="s">
        <v>9</v>
      </c>
      <c r="E95" s="83">
        <f>SUM(E96)</f>
        <v>2474.91</v>
      </c>
      <c r="F95" s="83">
        <f>SUM(F96)</f>
        <v>16500</v>
      </c>
      <c r="G95" s="83">
        <f t="shared" ref="G95:I95" si="27">SUM(G96)</f>
        <v>18000</v>
      </c>
      <c r="H95" s="83">
        <f t="shared" si="27"/>
        <v>18270</v>
      </c>
      <c r="I95" s="83">
        <f t="shared" si="27"/>
        <v>18544.05</v>
      </c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</row>
    <row r="96" spans="1:52" x14ac:dyDescent="0.25">
      <c r="A96" s="174">
        <v>31</v>
      </c>
      <c r="B96" s="175"/>
      <c r="C96" s="176"/>
      <c r="D96" s="81" t="s">
        <v>10</v>
      </c>
      <c r="E96" s="82">
        <v>2474.91</v>
      </c>
      <c r="F96" s="83">
        <v>16500</v>
      </c>
      <c r="G96" s="83">
        <v>18000</v>
      </c>
      <c r="H96" s="83">
        <v>18270</v>
      </c>
      <c r="I96" s="80">
        <v>18544.05</v>
      </c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</row>
    <row r="97" spans="1:46" x14ac:dyDescent="0.25">
      <c r="A97" s="177" t="s">
        <v>115</v>
      </c>
      <c r="B97" s="178"/>
      <c r="C97" s="179"/>
      <c r="D97" s="78"/>
      <c r="E97" s="79">
        <f>SUM(E98)</f>
        <v>15543.62</v>
      </c>
      <c r="F97" s="79">
        <f>SUM(F98)</f>
        <v>10500</v>
      </c>
      <c r="G97" s="79">
        <f t="shared" ref="G97:I97" si="28">SUM(G98)</f>
        <v>12000</v>
      </c>
      <c r="H97" s="79">
        <f t="shared" si="28"/>
        <v>12180</v>
      </c>
      <c r="I97" s="79">
        <f t="shared" si="28"/>
        <v>12362.71</v>
      </c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</row>
    <row r="98" spans="1:46" x14ac:dyDescent="0.25">
      <c r="A98" s="180">
        <v>3</v>
      </c>
      <c r="B98" s="181"/>
      <c r="C98" s="182"/>
      <c r="D98" s="81" t="s">
        <v>9</v>
      </c>
      <c r="E98" s="83">
        <f>SUM(E99)</f>
        <v>15543.62</v>
      </c>
      <c r="F98" s="83">
        <f>SUM(F99)</f>
        <v>10500</v>
      </c>
      <c r="G98" s="83">
        <f t="shared" ref="G98:I98" si="29">SUM(G99)</f>
        <v>12000</v>
      </c>
      <c r="H98" s="83">
        <f t="shared" si="29"/>
        <v>12180</v>
      </c>
      <c r="I98" s="83">
        <f t="shared" si="29"/>
        <v>12362.71</v>
      </c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</row>
    <row r="99" spans="1:46" x14ac:dyDescent="0.25">
      <c r="A99" s="174">
        <v>31</v>
      </c>
      <c r="B99" s="175"/>
      <c r="C99" s="176"/>
      <c r="D99" s="81" t="s">
        <v>10</v>
      </c>
      <c r="E99" s="82">
        <v>15543.62</v>
      </c>
      <c r="F99" s="83">
        <v>10500</v>
      </c>
      <c r="G99" s="83">
        <v>12000</v>
      </c>
      <c r="H99" s="83">
        <v>12180</v>
      </c>
      <c r="I99" s="80">
        <v>12362.71</v>
      </c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</row>
    <row r="100" spans="1:46" x14ac:dyDescent="0.25"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</row>
    <row r="101" spans="1:46" x14ac:dyDescent="0.25"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</row>
    <row r="102" spans="1:46" x14ac:dyDescent="0.25"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</row>
    <row r="103" spans="1:46" x14ac:dyDescent="0.25"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</row>
    <row r="104" spans="1:46" x14ac:dyDescent="0.25"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</row>
    <row r="105" spans="1:46" x14ac:dyDescent="0.25"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</row>
    <row r="106" spans="1:46" x14ac:dyDescent="0.25"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</row>
    <row r="107" spans="1:46" x14ac:dyDescent="0.25"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</row>
    <row r="108" spans="1:46" x14ac:dyDescent="0.25"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</row>
    <row r="109" spans="1:46" x14ac:dyDescent="0.25"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</row>
    <row r="110" spans="1:46" x14ac:dyDescent="0.25"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</row>
    <row r="111" spans="1:46" x14ac:dyDescent="0.25"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</row>
    <row r="112" spans="1:46" x14ac:dyDescent="0.25"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</row>
    <row r="113" spans="10:59" x14ac:dyDescent="0.25"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</row>
    <row r="114" spans="10:59" x14ac:dyDescent="0.25"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</row>
    <row r="115" spans="10:59" x14ac:dyDescent="0.25"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</row>
    <row r="116" spans="10:59" x14ac:dyDescent="0.25"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</row>
    <row r="117" spans="10:59" x14ac:dyDescent="0.25"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</row>
    <row r="118" spans="10:59" x14ac:dyDescent="0.25"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</row>
    <row r="119" spans="10:59" x14ac:dyDescent="0.25"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</row>
    <row r="120" spans="10:59" x14ac:dyDescent="0.25"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</row>
    <row r="121" spans="10:59" x14ac:dyDescent="0.25"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</row>
    <row r="122" spans="10:59" x14ac:dyDescent="0.25">
      <c r="J122" s="113"/>
      <c r="K122" s="113"/>
      <c r="L122" s="113"/>
      <c r="M122" s="113"/>
      <c r="N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</row>
    <row r="123" spans="10:59" x14ac:dyDescent="0.25"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</row>
    <row r="124" spans="10:59" x14ac:dyDescent="0.25"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</row>
    <row r="125" spans="10:59" x14ac:dyDescent="0.25"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</row>
    <row r="126" spans="10:59" x14ac:dyDescent="0.25"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</row>
    <row r="127" spans="10:59" x14ac:dyDescent="0.25"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</row>
    <row r="128" spans="10:59" x14ac:dyDescent="0.25"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</row>
    <row r="129" spans="10:59" x14ac:dyDescent="0.25"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</row>
    <row r="130" spans="10:59" x14ac:dyDescent="0.25"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</row>
    <row r="131" spans="10:59" x14ac:dyDescent="0.25"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</row>
    <row r="132" spans="10:59" x14ac:dyDescent="0.25"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</row>
    <row r="133" spans="10:59" x14ac:dyDescent="0.25"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</row>
    <row r="134" spans="10:59" x14ac:dyDescent="0.25"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</row>
    <row r="135" spans="10:59" x14ac:dyDescent="0.25"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</row>
    <row r="136" spans="10:59" x14ac:dyDescent="0.25"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</row>
    <row r="137" spans="10:59" x14ac:dyDescent="0.25"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</row>
    <row r="138" spans="10:59" x14ac:dyDescent="0.25"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</row>
    <row r="139" spans="10:59" x14ac:dyDescent="0.25"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</row>
    <row r="140" spans="10:59" x14ac:dyDescent="0.25"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</row>
    <row r="141" spans="10:59" x14ac:dyDescent="0.25"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</row>
    <row r="142" spans="10:59" x14ac:dyDescent="0.25"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</row>
    <row r="143" spans="10:59" x14ac:dyDescent="0.25"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</row>
    <row r="144" spans="10:59" x14ac:dyDescent="0.25"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</row>
    <row r="145" spans="10:59" x14ac:dyDescent="0.25"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</row>
    <row r="146" spans="10:59" x14ac:dyDescent="0.25"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</row>
    <row r="147" spans="10:59" x14ac:dyDescent="0.25"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</row>
    <row r="148" spans="10:59" x14ac:dyDescent="0.25"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</row>
    <row r="149" spans="10:59" x14ac:dyDescent="0.25"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</row>
    <row r="150" spans="10:59" x14ac:dyDescent="0.25"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</row>
    <row r="151" spans="10:59" x14ac:dyDescent="0.25"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</row>
    <row r="152" spans="10:59" x14ac:dyDescent="0.25"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</row>
    <row r="153" spans="10:59" x14ac:dyDescent="0.25"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</row>
    <row r="154" spans="10:59" x14ac:dyDescent="0.25"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</row>
    <row r="155" spans="10:59" x14ac:dyDescent="0.25"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</row>
    <row r="156" spans="10:59" x14ac:dyDescent="0.25"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</row>
    <row r="157" spans="10:59" x14ac:dyDescent="0.25"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</row>
    <row r="158" spans="10:59" x14ac:dyDescent="0.25"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</row>
    <row r="159" spans="10:59" x14ac:dyDescent="0.25"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</row>
    <row r="160" spans="10:59" x14ac:dyDescent="0.25"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</row>
    <row r="161" spans="10:59" x14ac:dyDescent="0.25"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  <c r="BF161" s="113"/>
      <c r="BG161" s="113"/>
    </row>
    <row r="162" spans="10:59" x14ac:dyDescent="0.25"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</row>
    <row r="163" spans="10:59" x14ac:dyDescent="0.25"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</row>
    <row r="164" spans="10:59" x14ac:dyDescent="0.25"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</row>
    <row r="165" spans="10:59" x14ac:dyDescent="0.25"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3"/>
      <c r="BG165" s="113"/>
    </row>
    <row r="166" spans="10:59" x14ac:dyDescent="0.25"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</row>
    <row r="167" spans="10:59" x14ac:dyDescent="0.25"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  <c r="BF167" s="113"/>
      <c r="BG167" s="113"/>
    </row>
    <row r="168" spans="10:59" x14ac:dyDescent="0.25"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</row>
    <row r="169" spans="10:59" x14ac:dyDescent="0.25"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</row>
    <row r="170" spans="10:59" x14ac:dyDescent="0.25"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</row>
    <row r="171" spans="10:59" x14ac:dyDescent="0.25"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</row>
    <row r="172" spans="10:59" x14ac:dyDescent="0.25"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</row>
    <row r="173" spans="10:59" x14ac:dyDescent="0.25"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</row>
    <row r="174" spans="10:59" x14ac:dyDescent="0.25"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</row>
    <row r="175" spans="10:59" x14ac:dyDescent="0.25"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</row>
    <row r="176" spans="10:59" x14ac:dyDescent="0.25"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</row>
    <row r="177" spans="10:59" x14ac:dyDescent="0.25"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  <c r="BA177" s="113"/>
      <c r="BB177" s="113"/>
      <c r="BC177" s="113"/>
      <c r="BD177" s="113"/>
      <c r="BE177" s="113"/>
      <c r="BF177" s="113"/>
      <c r="BG177" s="113"/>
    </row>
    <row r="178" spans="10:59" x14ac:dyDescent="0.25"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</row>
    <row r="179" spans="10:59" x14ac:dyDescent="0.25"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</row>
    <row r="180" spans="10:59" x14ac:dyDescent="0.25"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</row>
    <row r="181" spans="10:59" x14ac:dyDescent="0.25"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</row>
    <row r="182" spans="10:59" x14ac:dyDescent="0.25"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</row>
    <row r="183" spans="10:59" x14ac:dyDescent="0.25"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</row>
    <row r="184" spans="10:59" x14ac:dyDescent="0.25"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</row>
    <row r="185" spans="10:59" x14ac:dyDescent="0.25"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  <c r="BF185" s="113"/>
      <c r="BG185" s="113"/>
    </row>
    <row r="186" spans="10:59" x14ac:dyDescent="0.25"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  <c r="BF186" s="113"/>
      <c r="BG186" s="113"/>
    </row>
    <row r="187" spans="10:59" x14ac:dyDescent="0.25"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</row>
    <row r="188" spans="10:59" x14ac:dyDescent="0.25"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</row>
    <row r="189" spans="10:59" x14ac:dyDescent="0.25"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</row>
    <row r="190" spans="10:59" x14ac:dyDescent="0.25"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</row>
    <row r="191" spans="10:59" x14ac:dyDescent="0.25"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</row>
    <row r="192" spans="10:59" x14ac:dyDescent="0.25"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</row>
    <row r="193" spans="10:59" x14ac:dyDescent="0.25"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</row>
    <row r="194" spans="10:59" x14ac:dyDescent="0.25"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</row>
    <row r="195" spans="10:59" x14ac:dyDescent="0.25"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</row>
    <row r="196" spans="10:59" x14ac:dyDescent="0.25"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</row>
    <row r="197" spans="10:59" x14ac:dyDescent="0.25"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</row>
    <row r="198" spans="10:59" x14ac:dyDescent="0.25"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</row>
    <row r="199" spans="10:59" x14ac:dyDescent="0.25"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</row>
    <row r="200" spans="10:59" x14ac:dyDescent="0.25"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</row>
    <row r="201" spans="10:59" x14ac:dyDescent="0.25"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</row>
    <row r="202" spans="10:59" x14ac:dyDescent="0.25"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</row>
    <row r="203" spans="10:59" x14ac:dyDescent="0.25"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</row>
    <row r="204" spans="10:59" x14ac:dyDescent="0.25"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</row>
    <row r="205" spans="10:59" x14ac:dyDescent="0.25"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</row>
    <row r="206" spans="10:59" x14ac:dyDescent="0.25"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13"/>
    </row>
    <row r="207" spans="10:59" x14ac:dyDescent="0.25"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  <c r="BF207" s="113"/>
      <c r="BG207" s="113"/>
    </row>
    <row r="208" spans="10:59" x14ac:dyDescent="0.25"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</row>
    <row r="209" spans="10:59" x14ac:dyDescent="0.25"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</row>
    <row r="210" spans="10:59" x14ac:dyDescent="0.25"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</row>
    <row r="211" spans="10:59" x14ac:dyDescent="0.25"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</row>
    <row r="212" spans="10:59" x14ac:dyDescent="0.25"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  <c r="BF212" s="113"/>
      <c r="BG212" s="113"/>
    </row>
    <row r="213" spans="10:59" x14ac:dyDescent="0.25"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</row>
    <row r="214" spans="10:59" x14ac:dyDescent="0.25"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</row>
    <row r="215" spans="10:59" x14ac:dyDescent="0.25"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</row>
    <row r="216" spans="10:59" x14ac:dyDescent="0.25"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</row>
    <row r="217" spans="10:59" x14ac:dyDescent="0.25"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</row>
    <row r="218" spans="10:59" x14ac:dyDescent="0.25"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  <c r="BF218" s="113"/>
      <c r="BG218" s="113"/>
    </row>
    <row r="219" spans="10:59" x14ac:dyDescent="0.25"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</row>
    <row r="220" spans="10:59" x14ac:dyDescent="0.25"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  <c r="BF220" s="113"/>
      <c r="BG220" s="113"/>
    </row>
    <row r="221" spans="10:59" x14ac:dyDescent="0.25"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</row>
    <row r="222" spans="10:59" x14ac:dyDescent="0.25"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</row>
    <row r="223" spans="10:59" x14ac:dyDescent="0.25"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</row>
    <row r="224" spans="10:59" x14ac:dyDescent="0.25"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  <c r="BF224" s="113"/>
      <c r="BG224" s="113"/>
    </row>
    <row r="225" spans="10:59" x14ac:dyDescent="0.25"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</row>
    <row r="226" spans="10:59" x14ac:dyDescent="0.25"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</row>
    <row r="227" spans="10:59" x14ac:dyDescent="0.25"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</row>
    <row r="228" spans="10:59" x14ac:dyDescent="0.25"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</row>
    <row r="229" spans="10:59" x14ac:dyDescent="0.25"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</row>
    <row r="230" spans="10:59" x14ac:dyDescent="0.25"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</row>
    <row r="231" spans="10:59" x14ac:dyDescent="0.25"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</row>
    <row r="232" spans="10:59" x14ac:dyDescent="0.25"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</row>
    <row r="233" spans="10:59" x14ac:dyDescent="0.25"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</row>
    <row r="234" spans="10:59" x14ac:dyDescent="0.25"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</row>
    <row r="235" spans="10:59" x14ac:dyDescent="0.25"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</row>
    <row r="236" spans="10:59" x14ac:dyDescent="0.25"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</row>
    <row r="237" spans="10:59" x14ac:dyDescent="0.25"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</row>
    <row r="238" spans="10:59" x14ac:dyDescent="0.25"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</row>
    <row r="239" spans="10:59" x14ac:dyDescent="0.25"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</row>
    <row r="240" spans="10:59" x14ac:dyDescent="0.25"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</row>
    <row r="241" spans="10:59" x14ac:dyDescent="0.25"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</row>
    <row r="242" spans="10:59" x14ac:dyDescent="0.25"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</row>
    <row r="243" spans="10:59" x14ac:dyDescent="0.25"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</row>
    <row r="244" spans="10:59" x14ac:dyDescent="0.25"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  <c r="BF244" s="113"/>
      <c r="BG244" s="113"/>
    </row>
    <row r="245" spans="10:59" x14ac:dyDescent="0.25"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</row>
    <row r="246" spans="10:59" x14ac:dyDescent="0.25"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  <c r="BF246" s="113"/>
      <c r="BG246" s="113"/>
    </row>
    <row r="247" spans="10:59" x14ac:dyDescent="0.25"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  <c r="BF247" s="113"/>
      <c r="BG247" s="113"/>
    </row>
    <row r="248" spans="10:59" x14ac:dyDescent="0.25"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</row>
    <row r="249" spans="10:59" x14ac:dyDescent="0.25"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</row>
    <row r="250" spans="10:59" x14ac:dyDescent="0.25"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</row>
    <row r="251" spans="10:59" x14ac:dyDescent="0.25"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</row>
    <row r="252" spans="10:59" x14ac:dyDescent="0.25"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</row>
    <row r="253" spans="10:59" x14ac:dyDescent="0.25"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</row>
    <row r="254" spans="10:59" x14ac:dyDescent="0.25"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</row>
    <row r="255" spans="10:59" x14ac:dyDescent="0.25"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  <c r="BF255" s="113"/>
      <c r="BG255" s="113"/>
    </row>
    <row r="256" spans="10:59" x14ac:dyDescent="0.25"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</row>
    <row r="257" spans="10:59" x14ac:dyDescent="0.25"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  <c r="BF257" s="113"/>
      <c r="BG257" s="113"/>
    </row>
    <row r="258" spans="10:59" x14ac:dyDescent="0.25"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  <c r="BF258" s="113"/>
      <c r="BG258" s="113"/>
    </row>
    <row r="259" spans="10:59" x14ac:dyDescent="0.25"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  <c r="BF259" s="113"/>
      <c r="BG259" s="113"/>
    </row>
    <row r="260" spans="10:59" x14ac:dyDescent="0.25"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  <c r="BF260" s="113"/>
      <c r="BG260" s="113"/>
    </row>
    <row r="261" spans="10:59" x14ac:dyDescent="0.25"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</row>
    <row r="262" spans="10:59" x14ac:dyDescent="0.25"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</row>
    <row r="263" spans="10:59" x14ac:dyDescent="0.25"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</row>
    <row r="264" spans="10:59" x14ac:dyDescent="0.25"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  <c r="BF264" s="113"/>
      <c r="BG264" s="113"/>
    </row>
    <row r="265" spans="10:59" x14ac:dyDescent="0.25"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</row>
    <row r="266" spans="10:59" x14ac:dyDescent="0.25"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  <c r="BF266" s="113"/>
      <c r="BG266" s="113"/>
    </row>
    <row r="267" spans="10:59" x14ac:dyDescent="0.25"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</row>
    <row r="268" spans="10:59" x14ac:dyDescent="0.25"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  <c r="AW268" s="113"/>
      <c r="AX268" s="113"/>
      <c r="AY268" s="113"/>
      <c r="AZ268" s="113"/>
      <c r="BA268" s="113"/>
      <c r="BB268" s="113"/>
      <c r="BC268" s="113"/>
      <c r="BD268" s="113"/>
      <c r="BE268" s="113"/>
      <c r="BF268" s="113"/>
      <c r="BG268" s="113"/>
    </row>
    <row r="269" spans="10:59" x14ac:dyDescent="0.25"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  <c r="AW269" s="113"/>
      <c r="AX269" s="113"/>
      <c r="AY269" s="113"/>
      <c r="AZ269" s="113"/>
      <c r="BA269" s="113"/>
      <c r="BB269" s="113"/>
      <c r="BC269" s="113"/>
      <c r="BD269" s="113"/>
      <c r="BE269" s="113"/>
      <c r="BF269" s="113"/>
      <c r="BG269" s="113"/>
    </row>
    <row r="270" spans="10:59" x14ac:dyDescent="0.25"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</row>
    <row r="271" spans="10:59" x14ac:dyDescent="0.25"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  <c r="BF271" s="113"/>
      <c r="BG271" s="113"/>
    </row>
    <row r="272" spans="10:59" x14ac:dyDescent="0.25"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  <c r="AW272" s="113"/>
      <c r="AX272" s="113"/>
      <c r="AY272" s="113"/>
      <c r="AZ272" s="113"/>
      <c r="BA272" s="113"/>
      <c r="BB272" s="113"/>
      <c r="BC272" s="113"/>
      <c r="BD272" s="113"/>
      <c r="BE272" s="113"/>
      <c r="BF272" s="113"/>
      <c r="BG272" s="113"/>
    </row>
    <row r="273" spans="10:59" x14ac:dyDescent="0.25"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  <c r="AV273" s="113"/>
      <c r="AW273" s="113"/>
      <c r="AX273" s="113"/>
      <c r="AY273" s="113"/>
      <c r="AZ273" s="113"/>
      <c r="BA273" s="113"/>
      <c r="BB273" s="113"/>
      <c r="BC273" s="113"/>
      <c r="BD273" s="113"/>
      <c r="BE273" s="113"/>
      <c r="BF273" s="113"/>
      <c r="BG273" s="113"/>
    </row>
    <row r="274" spans="10:59" x14ac:dyDescent="0.25"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</row>
    <row r="275" spans="10:59" x14ac:dyDescent="0.25"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  <c r="AV275" s="113"/>
      <c r="AW275" s="113"/>
      <c r="AX275" s="113"/>
      <c r="AY275" s="113"/>
      <c r="AZ275" s="113"/>
      <c r="BA275" s="113"/>
      <c r="BB275" s="113"/>
      <c r="BC275" s="113"/>
      <c r="BD275" s="113"/>
      <c r="BE275" s="113"/>
      <c r="BF275" s="113"/>
      <c r="BG275" s="113"/>
    </row>
    <row r="276" spans="10:59" x14ac:dyDescent="0.25"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  <c r="AW276" s="113"/>
      <c r="AX276" s="113"/>
      <c r="AY276" s="113"/>
      <c r="AZ276" s="113"/>
      <c r="BA276" s="113"/>
      <c r="BB276" s="113"/>
      <c r="BC276" s="113"/>
      <c r="BD276" s="113"/>
      <c r="BE276" s="113"/>
      <c r="BF276" s="113"/>
      <c r="BG276" s="113"/>
    </row>
    <row r="277" spans="10:59" x14ac:dyDescent="0.25"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  <c r="AV277" s="113"/>
      <c r="AW277" s="113"/>
      <c r="AX277" s="113"/>
      <c r="AY277" s="113"/>
      <c r="AZ277" s="113"/>
      <c r="BA277" s="113"/>
      <c r="BB277" s="113"/>
      <c r="BC277" s="113"/>
      <c r="BD277" s="113"/>
      <c r="BE277" s="113"/>
      <c r="BF277" s="113"/>
      <c r="BG277" s="113"/>
    </row>
    <row r="278" spans="10:59" x14ac:dyDescent="0.25"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  <c r="AV278" s="113"/>
      <c r="AW278" s="113"/>
      <c r="AX278" s="113"/>
      <c r="AY278" s="113"/>
      <c r="AZ278" s="113"/>
      <c r="BA278" s="113"/>
      <c r="BB278" s="113"/>
      <c r="BC278" s="113"/>
      <c r="BD278" s="113"/>
      <c r="BE278" s="113"/>
      <c r="BF278" s="113"/>
      <c r="BG278" s="113"/>
    </row>
    <row r="279" spans="10:59" x14ac:dyDescent="0.25"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  <c r="AV279" s="113"/>
      <c r="AW279" s="113"/>
      <c r="AX279" s="113"/>
      <c r="AY279" s="113"/>
      <c r="AZ279" s="113"/>
      <c r="BA279" s="113"/>
      <c r="BB279" s="113"/>
      <c r="BC279" s="113"/>
      <c r="BD279" s="113"/>
      <c r="BE279" s="113"/>
      <c r="BF279" s="113"/>
      <c r="BG279" s="113"/>
    </row>
    <row r="280" spans="10:59" x14ac:dyDescent="0.25"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3"/>
      <c r="AY280" s="113"/>
      <c r="AZ280" s="113"/>
      <c r="BA280" s="113"/>
      <c r="BB280" s="113"/>
      <c r="BC280" s="113"/>
      <c r="BD280" s="113"/>
      <c r="BE280" s="113"/>
      <c r="BF280" s="113"/>
      <c r="BG280" s="113"/>
    </row>
    <row r="281" spans="10:59" x14ac:dyDescent="0.25"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  <c r="AW281" s="113"/>
      <c r="AX281" s="113"/>
      <c r="AY281" s="113"/>
      <c r="AZ281" s="113"/>
      <c r="BA281" s="113"/>
      <c r="BB281" s="113"/>
      <c r="BC281" s="113"/>
      <c r="BD281" s="113"/>
      <c r="BE281" s="113"/>
      <c r="BF281" s="113"/>
      <c r="BG281" s="113"/>
    </row>
    <row r="282" spans="10:59" x14ac:dyDescent="0.25"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  <c r="AW282" s="113"/>
      <c r="AX282" s="113"/>
      <c r="AY282" s="113"/>
      <c r="AZ282" s="113"/>
      <c r="BA282" s="113"/>
      <c r="BB282" s="113"/>
      <c r="BC282" s="113"/>
      <c r="BD282" s="113"/>
      <c r="BE282" s="113"/>
      <c r="BF282" s="113"/>
      <c r="BG282" s="113"/>
    </row>
    <row r="283" spans="10:59" x14ac:dyDescent="0.25"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  <c r="AW283" s="113"/>
      <c r="AX283" s="113"/>
      <c r="AY283" s="113"/>
      <c r="AZ283" s="113"/>
      <c r="BA283" s="113"/>
      <c r="BB283" s="113"/>
      <c r="BC283" s="113"/>
      <c r="BD283" s="113"/>
      <c r="BE283" s="113"/>
      <c r="BF283" s="113"/>
      <c r="BG283" s="113"/>
    </row>
    <row r="284" spans="10:59" x14ac:dyDescent="0.25"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  <c r="AW284" s="113"/>
      <c r="AX284" s="113"/>
      <c r="AY284" s="113"/>
      <c r="AZ284" s="113"/>
      <c r="BA284" s="113"/>
      <c r="BB284" s="113"/>
      <c r="BC284" s="113"/>
      <c r="BD284" s="113"/>
      <c r="BE284" s="113"/>
      <c r="BF284" s="113"/>
      <c r="BG284" s="113"/>
    </row>
    <row r="285" spans="10:59" x14ac:dyDescent="0.25"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  <c r="AW285" s="113"/>
      <c r="AX285" s="113"/>
      <c r="AY285" s="113"/>
      <c r="AZ285" s="113"/>
      <c r="BA285" s="113"/>
      <c r="BB285" s="113"/>
      <c r="BC285" s="113"/>
      <c r="BD285" s="113"/>
      <c r="BE285" s="113"/>
      <c r="BF285" s="113"/>
      <c r="BG285" s="113"/>
    </row>
    <row r="286" spans="10:59" x14ac:dyDescent="0.25"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3"/>
      <c r="AY286" s="113"/>
      <c r="AZ286" s="113"/>
      <c r="BA286" s="113"/>
      <c r="BB286" s="113"/>
      <c r="BC286" s="113"/>
      <c r="BD286" s="113"/>
      <c r="BE286" s="113"/>
      <c r="BF286" s="113"/>
      <c r="BG286" s="113"/>
    </row>
    <row r="287" spans="10:59" x14ac:dyDescent="0.25"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3"/>
      <c r="AY287" s="113"/>
      <c r="AZ287" s="113"/>
      <c r="BA287" s="113"/>
      <c r="BB287" s="113"/>
      <c r="BC287" s="113"/>
      <c r="BD287" s="113"/>
      <c r="BE287" s="113"/>
      <c r="BF287" s="113"/>
      <c r="BG287" s="113"/>
    </row>
    <row r="288" spans="10:59" x14ac:dyDescent="0.25"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3"/>
      <c r="AY288" s="113"/>
      <c r="AZ288" s="113"/>
      <c r="BA288" s="113"/>
      <c r="BB288" s="113"/>
      <c r="BC288" s="113"/>
      <c r="BD288" s="113"/>
      <c r="BE288" s="113"/>
      <c r="BF288" s="113"/>
      <c r="BG288" s="113"/>
    </row>
    <row r="289" spans="10:59" x14ac:dyDescent="0.25"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  <c r="AW289" s="113"/>
      <c r="AX289" s="113"/>
      <c r="AY289" s="113"/>
      <c r="AZ289" s="113"/>
      <c r="BA289" s="113"/>
      <c r="BB289" s="113"/>
      <c r="BC289" s="113"/>
      <c r="BD289" s="113"/>
      <c r="BE289" s="113"/>
      <c r="BF289" s="113"/>
      <c r="BG289" s="113"/>
    </row>
    <row r="290" spans="10:59" x14ac:dyDescent="0.25"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  <c r="AV290" s="113"/>
      <c r="AW290" s="113"/>
      <c r="AX290" s="113"/>
      <c r="AY290" s="113"/>
      <c r="AZ290" s="113"/>
      <c r="BA290" s="113"/>
      <c r="BB290" s="113"/>
      <c r="BC290" s="113"/>
      <c r="BD290" s="113"/>
      <c r="BE290" s="113"/>
      <c r="BF290" s="113"/>
      <c r="BG290" s="113"/>
    </row>
    <row r="291" spans="10:59" x14ac:dyDescent="0.25"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  <c r="AV291" s="113"/>
      <c r="AW291" s="113"/>
      <c r="AX291" s="113"/>
      <c r="AY291" s="113"/>
      <c r="AZ291" s="113"/>
      <c r="BA291" s="113"/>
      <c r="BB291" s="113"/>
      <c r="BC291" s="113"/>
      <c r="BD291" s="113"/>
      <c r="BE291" s="113"/>
      <c r="BF291" s="113"/>
      <c r="BG291" s="113"/>
    </row>
    <row r="292" spans="10:59" x14ac:dyDescent="0.25"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  <c r="AV292" s="113"/>
      <c r="AW292" s="113"/>
      <c r="AX292" s="113"/>
      <c r="AY292" s="113"/>
      <c r="AZ292" s="113"/>
      <c r="BA292" s="113"/>
      <c r="BB292" s="113"/>
      <c r="BC292" s="113"/>
      <c r="BD292" s="113"/>
      <c r="BE292" s="113"/>
      <c r="BF292" s="113"/>
      <c r="BG292" s="113"/>
    </row>
    <row r="293" spans="10:59" x14ac:dyDescent="0.25"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3"/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  <c r="AV293" s="113"/>
      <c r="AW293" s="113"/>
      <c r="AX293" s="113"/>
      <c r="AY293" s="113"/>
      <c r="AZ293" s="113"/>
      <c r="BA293" s="113"/>
      <c r="BB293" s="113"/>
      <c r="BC293" s="113"/>
      <c r="BD293" s="113"/>
      <c r="BE293" s="113"/>
      <c r="BF293" s="113"/>
      <c r="BG293" s="113"/>
    </row>
    <row r="294" spans="10:59" x14ac:dyDescent="0.25"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  <c r="AW294" s="113"/>
      <c r="AX294" s="113"/>
      <c r="AY294" s="113"/>
      <c r="AZ294" s="113"/>
      <c r="BA294" s="113"/>
      <c r="BB294" s="113"/>
      <c r="BC294" s="113"/>
      <c r="BD294" s="113"/>
      <c r="BE294" s="113"/>
      <c r="BF294" s="113"/>
      <c r="BG294" s="113"/>
    </row>
    <row r="295" spans="10:59" x14ac:dyDescent="0.25"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  <c r="AW295" s="113"/>
      <c r="AX295" s="113"/>
      <c r="AY295" s="113"/>
      <c r="AZ295" s="113"/>
      <c r="BA295" s="113"/>
      <c r="BB295" s="113"/>
      <c r="BC295" s="113"/>
      <c r="BD295" s="113"/>
      <c r="BE295" s="113"/>
      <c r="BF295" s="113"/>
      <c r="BG295" s="113"/>
    </row>
    <row r="296" spans="10:59" x14ac:dyDescent="0.25"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  <c r="AH296" s="113"/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  <c r="AV296" s="113"/>
      <c r="AW296" s="113"/>
      <c r="AX296" s="113"/>
      <c r="AY296" s="113"/>
      <c r="AZ296" s="113"/>
      <c r="BA296" s="113"/>
      <c r="BB296" s="113"/>
      <c r="BC296" s="113"/>
      <c r="BD296" s="113"/>
      <c r="BE296" s="113"/>
      <c r="BF296" s="113"/>
      <c r="BG296" s="113"/>
    </row>
    <row r="297" spans="10:59" x14ac:dyDescent="0.25"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  <c r="AH297" s="113"/>
      <c r="AI297" s="113"/>
      <c r="AJ297" s="113"/>
      <c r="AK297" s="113"/>
      <c r="AL297" s="113"/>
      <c r="AM297" s="113"/>
      <c r="AN297" s="113"/>
      <c r="AO297" s="113"/>
      <c r="AP297" s="113"/>
      <c r="AQ297" s="113"/>
      <c r="AR297" s="113"/>
      <c r="AS297" s="113"/>
      <c r="AT297" s="113"/>
      <c r="AU297" s="113"/>
      <c r="AV297" s="113"/>
      <c r="AW297" s="113"/>
      <c r="AX297" s="113"/>
      <c r="AY297" s="113"/>
      <c r="AZ297" s="113"/>
      <c r="BA297" s="113"/>
      <c r="BB297" s="113"/>
      <c r="BC297" s="113"/>
      <c r="BD297" s="113"/>
      <c r="BE297" s="113"/>
      <c r="BF297" s="113"/>
      <c r="BG297" s="113"/>
    </row>
    <row r="298" spans="10:59" x14ac:dyDescent="0.25"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  <c r="AH298" s="113"/>
      <c r="AI298" s="113"/>
      <c r="AJ298" s="113"/>
      <c r="AK298" s="113"/>
      <c r="AL298" s="113"/>
      <c r="AM298" s="113"/>
      <c r="AN298" s="113"/>
      <c r="AO298" s="113"/>
      <c r="AP298" s="113"/>
      <c r="AQ298" s="113"/>
      <c r="AR298" s="113"/>
      <c r="AS298" s="113"/>
      <c r="AT298" s="113"/>
      <c r="AU298" s="113"/>
      <c r="AV298" s="113"/>
      <c r="AW298" s="113"/>
      <c r="AX298" s="113"/>
      <c r="AY298" s="113"/>
      <c r="AZ298" s="113"/>
      <c r="BA298" s="113"/>
      <c r="BB298" s="113"/>
      <c r="BC298" s="113"/>
      <c r="BD298" s="113"/>
      <c r="BE298" s="113"/>
      <c r="BF298" s="113"/>
      <c r="BG298" s="113"/>
    </row>
    <row r="299" spans="10:59" x14ac:dyDescent="0.25"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  <c r="AH299" s="113"/>
      <c r="AI299" s="113"/>
      <c r="AJ299" s="113"/>
      <c r="AK299" s="113"/>
      <c r="AL299" s="113"/>
      <c r="AM299" s="113"/>
      <c r="AN299" s="113"/>
      <c r="AO299" s="113"/>
      <c r="AP299" s="113"/>
      <c r="AQ299" s="113"/>
      <c r="AR299" s="113"/>
      <c r="AS299" s="113"/>
      <c r="AT299" s="113"/>
      <c r="AU299" s="113"/>
      <c r="AV299" s="113"/>
      <c r="AW299" s="113"/>
      <c r="AX299" s="113"/>
      <c r="AY299" s="113"/>
      <c r="AZ299" s="113"/>
      <c r="BA299" s="113"/>
      <c r="BB299" s="113"/>
      <c r="BC299" s="113"/>
      <c r="BD299" s="113"/>
      <c r="BE299" s="113"/>
      <c r="BF299" s="113"/>
      <c r="BG299" s="113"/>
    </row>
    <row r="300" spans="10:59" x14ac:dyDescent="0.25"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  <c r="AH300" s="113"/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  <c r="AV300" s="113"/>
      <c r="AW300" s="113"/>
      <c r="AX300" s="113"/>
      <c r="AY300" s="113"/>
      <c r="AZ300" s="113"/>
      <c r="BA300" s="113"/>
      <c r="BB300" s="113"/>
      <c r="BC300" s="113"/>
      <c r="BD300" s="113"/>
      <c r="BE300" s="113"/>
      <c r="BF300" s="113"/>
      <c r="BG300" s="113"/>
    </row>
    <row r="301" spans="10:59" x14ac:dyDescent="0.25"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  <c r="AH301" s="113"/>
      <c r="AI301" s="113"/>
      <c r="AJ301" s="113"/>
      <c r="AK301" s="113"/>
      <c r="AL301" s="113"/>
      <c r="AM301" s="113"/>
      <c r="AN301" s="113"/>
      <c r="AO301" s="113"/>
      <c r="AP301" s="113"/>
      <c r="AQ301" s="113"/>
      <c r="AR301" s="113"/>
      <c r="AS301" s="113"/>
      <c r="AT301" s="113"/>
      <c r="AU301" s="113"/>
      <c r="AV301" s="113"/>
      <c r="AW301" s="113"/>
      <c r="AX301" s="113"/>
      <c r="AY301" s="113"/>
      <c r="AZ301" s="113"/>
      <c r="BA301" s="113"/>
      <c r="BB301" s="113"/>
      <c r="BC301" s="113"/>
      <c r="BD301" s="113"/>
      <c r="BE301" s="113"/>
      <c r="BF301" s="113"/>
      <c r="BG301" s="113"/>
    </row>
    <row r="302" spans="10:59" x14ac:dyDescent="0.25"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  <c r="AH302" s="113"/>
      <c r="AI302" s="113"/>
      <c r="AJ302" s="113"/>
      <c r="AK302" s="113"/>
      <c r="AL302" s="113"/>
      <c r="AM302" s="113"/>
      <c r="AN302" s="113"/>
      <c r="AO302" s="113"/>
      <c r="AP302" s="113"/>
      <c r="AQ302" s="113"/>
      <c r="AR302" s="113"/>
      <c r="AS302" s="113"/>
      <c r="AT302" s="113"/>
      <c r="AU302" s="113"/>
      <c r="AV302" s="113"/>
      <c r="AW302" s="113"/>
      <c r="AX302" s="113"/>
      <c r="AY302" s="113"/>
      <c r="AZ302" s="113"/>
      <c r="BA302" s="113"/>
      <c r="BB302" s="113"/>
      <c r="BC302" s="113"/>
      <c r="BD302" s="113"/>
      <c r="BE302" s="113"/>
      <c r="BF302" s="113"/>
      <c r="BG302" s="113"/>
    </row>
    <row r="303" spans="10:59" x14ac:dyDescent="0.25"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  <c r="AH303" s="113"/>
      <c r="AI303" s="113"/>
      <c r="AJ303" s="113"/>
      <c r="AK303" s="113"/>
      <c r="AL303" s="113"/>
      <c r="AM303" s="113"/>
      <c r="AN303" s="113"/>
      <c r="AO303" s="113"/>
      <c r="AP303" s="113"/>
      <c r="AQ303" s="113"/>
      <c r="AR303" s="113"/>
      <c r="AS303" s="113"/>
      <c r="AT303" s="113"/>
      <c r="AU303" s="113"/>
      <c r="AV303" s="113"/>
      <c r="AW303" s="113"/>
      <c r="AX303" s="113"/>
      <c r="AY303" s="113"/>
      <c r="AZ303" s="113"/>
      <c r="BA303" s="113"/>
      <c r="BB303" s="113"/>
      <c r="BC303" s="113"/>
      <c r="BD303" s="113"/>
      <c r="BE303" s="113"/>
      <c r="BF303" s="113"/>
      <c r="BG303" s="113"/>
    </row>
    <row r="304" spans="10:59" x14ac:dyDescent="0.25"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  <c r="AH304" s="113"/>
      <c r="AI304" s="113"/>
      <c r="AJ304" s="113"/>
      <c r="AK304" s="113"/>
      <c r="AL304" s="113"/>
      <c r="AM304" s="113"/>
      <c r="AN304" s="113"/>
      <c r="AO304" s="113"/>
      <c r="AP304" s="113"/>
      <c r="AQ304" s="113"/>
      <c r="AR304" s="113"/>
      <c r="AS304" s="113"/>
      <c r="AT304" s="113"/>
      <c r="AU304" s="113"/>
      <c r="AV304" s="113"/>
      <c r="AW304" s="113"/>
      <c r="AX304" s="113"/>
      <c r="AY304" s="113"/>
      <c r="AZ304" s="113"/>
      <c r="BA304" s="113"/>
      <c r="BB304" s="113"/>
      <c r="BC304" s="113"/>
      <c r="BD304" s="113"/>
      <c r="BE304" s="113"/>
      <c r="BF304" s="113"/>
      <c r="BG304" s="113"/>
    </row>
    <row r="305" spans="10:59" x14ac:dyDescent="0.25"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  <c r="AH305" s="113"/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113"/>
      <c r="AS305" s="113"/>
      <c r="AT305" s="113"/>
      <c r="AU305" s="113"/>
      <c r="AV305" s="113"/>
      <c r="AW305" s="113"/>
      <c r="AX305" s="113"/>
      <c r="AY305" s="113"/>
      <c r="AZ305" s="113"/>
      <c r="BA305" s="113"/>
      <c r="BB305" s="113"/>
      <c r="BC305" s="113"/>
      <c r="BD305" s="113"/>
      <c r="BE305" s="113"/>
      <c r="BF305" s="113"/>
      <c r="BG305" s="113"/>
    </row>
    <row r="306" spans="10:59" x14ac:dyDescent="0.25"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  <c r="AH306" s="113"/>
      <c r="AI306" s="113"/>
      <c r="AJ306" s="113"/>
      <c r="AK306" s="113"/>
      <c r="AL306" s="113"/>
      <c r="AM306" s="113"/>
      <c r="AN306" s="113"/>
      <c r="AO306" s="113"/>
      <c r="AP306" s="113"/>
      <c r="AQ306" s="113"/>
      <c r="AR306" s="113"/>
      <c r="AS306" s="113"/>
      <c r="AT306" s="113"/>
      <c r="AU306" s="113"/>
      <c r="AV306" s="113"/>
      <c r="AW306" s="113"/>
      <c r="AX306" s="113"/>
      <c r="AY306" s="113"/>
      <c r="AZ306" s="113"/>
      <c r="BA306" s="113"/>
      <c r="BB306" s="113"/>
      <c r="BC306" s="113"/>
      <c r="BD306" s="113"/>
      <c r="BE306" s="113"/>
      <c r="BF306" s="113"/>
      <c r="BG306" s="113"/>
    </row>
    <row r="307" spans="10:59" x14ac:dyDescent="0.25"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  <c r="AH307" s="113"/>
      <c r="AI307" s="113"/>
      <c r="AJ307" s="113"/>
      <c r="AK307" s="113"/>
      <c r="AL307" s="113"/>
      <c r="AM307" s="113"/>
      <c r="AN307" s="113"/>
      <c r="AO307" s="113"/>
      <c r="AP307" s="113"/>
      <c r="AQ307" s="113"/>
      <c r="AR307" s="113"/>
      <c r="AS307" s="113"/>
      <c r="AT307" s="113"/>
      <c r="AU307" s="113"/>
      <c r="AV307" s="113"/>
      <c r="AW307" s="113"/>
      <c r="AX307" s="113"/>
      <c r="AY307" s="113"/>
      <c r="AZ307" s="113"/>
      <c r="BA307" s="113"/>
      <c r="BB307" s="113"/>
      <c r="BC307" s="113"/>
      <c r="BD307" s="113"/>
      <c r="BE307" s="113"/>
      <c r="BF307" s="113"/>
      <c r="BG307" s="113"/>
    </row>
    <row r="308" spans="10:59" x14ac:dyDescent="0.25"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  <c r="AH308" s="113"/>
      <c r="AI308" s="113"/>
      <c r="AJ308" s="113"/>
      <c r="AK308" s="113"/>
      <c r="AL308" s="113"/>
      <c r="AM308" s="113"/>
      <c r="AN308" s="113"/>
      <c r="AO308" s="113"/>
      <c r="AP308" s="113"/>
      <c r="AQ308" s="113"/>
      <c r="AR308" s="113"/>
      <c r="AS308" s="113"/>
      <c r="AT308" s="113"/>
      <c r="AU308" s="113"/>
      <c r="AV308" s="113"/>
      <c r="AW308" s="113"/>
      <c r="AX308" s="113"/>
      <c r="AY308" s="113"/>
      <c r="AZ308" s="113"/>
      <c r="BA308" s="113"/>
      <c r="BB308" s="113"/>
      <c r="BC308" s="113"/>
      <c r="BD308" s="113"/>
      <c r="BE308" s="113"/>
      <c r="BF308" s="113"/>
      <c r="BG308" s="113"/>
    </row>
    <row r="309" spans="10:59" x14ac:dyDescent="0.25"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  <c r="AA309" s="113"/>
      <c r="AB309" s="113"/>
      <c r="AC309" s="113"/>
      <c r="AD309" s="113"/>
      <c r="AE309" s="113"/>
      <c r="AF309" s="113"/>
      <c r="AG309" s="113"/>
      <c r="AH309" s="113"/>
      <c r="AI309" s="113"/>
      <c r="AJ309" s="113"/>
      <c r="AK309" s="113"/>
      <c r="AL309" s="113"/>
      <c r="AM309" s="113"/>
      <c r="AN309" s="113"/>
      <c r="AO309" s="113"/>
      <c r="AP309" s="113"/>
      <c r="AQ309" s="113"/>
      <c r="AR309" s="113"/>
      <c r="AS309" s="113"/>
      <c r="AT309" s="113"/>
      <c r="AU309" s="113"/>
      <c r="AV309" s="113"/>
      <c r="AW309" s="113"/>
      <c r="AX309" s="113"/>
      <c r="AY309" s="113"/>
      <c r="AZ309" s="113"/>
      <c r="BA309" s="113"/>
      <c r="BB309" s="113"/>
      <c r="BC309" s="113"/>
      <c r="BD309" s="113"/>
      <c r="BE309" s="113"/>
      <c r="BF309" s="113"/>
      <c r="BG309" s="113"/>
    </row>
    <row r="310" spans="10:59" x14ac:dyDescent="0.25"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  <c r="AF310" s="113"/>
      <c r="AG310" s="113"/>
      <c r="AH310" s="113"/>
      <c r="AI310" s="113"/>
      <c r="AJ310" s="113"/>
      <c r="AK310" s="113"/>
      <c r="AL310" s="113"/>
      <c r="AM310" s="113"/>
      <c r="AN310" s="113"/>
      <c r="AO310" s="113"/>
      <c r="AP310" s="113"/>
      <c r="AQ310" s="113"/>
      <c r="AR310" s="113"/>
      <c r="AS310" s="113"/>
      <c r="AT310" s="113"/>
      <c r="AU310" s="113"/>
      <c r="AV310" s="113"/>
      <c r="AW310" s="113"/>
      <c r="AX310" s="113"/>
      <c r="AY310" s="113"/>
      <c r="AZ310" s="113"/>
      <c r="BA310" s="113"/>
      <c r="BB310" s="113"/>
      <c r="BC310" s="113"/>
      <c r="BD310" s="113"/>
      <c r="BE310" s="113"/>
      <c r="BF310" s="113"/>
      <c r="BG310" s="113"/>
    </row>
    <row r="311" spans="10:59" x14ac:dyDescent="0.25"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  <c r="AF311" s="113"/>
      <c r="AG311" s="113"/>
      <c r="AH311" s="113"/>
      <c r="AI311" s="113"/>
      <c r="AJ311" s="113"/>
      <c r="AK311" s="113"/>
      <c r="AL311" s="113"/>
      <c r="AM311" s="113"/>
      <c r="AN311" s="113"/>
      <c r="AO311" s="113"/>
      <c r="AP311" s="113"/>
      <c r="AQ311" s="113"/>
      <c r="AR311" s="113"/>
      <c r="AS311" s="113"/>
      <c r="AT311" s="113"/>
      <c r="AU311" s="113"/>
      <c r="AV311" s="113"/>
      <c r="AW311" s="113"/>
      <c r="AX311" s="113"/>
      <c r="AY311" s="113"/>
      <c r="AZ311" s="113"/>
      <c r="BA311" s="113"/>
      <c r="BB311" s="113"/>
      <c r="BC311" s="113"/>
      <c r="BD311" s="113"/>
      <c r="BE311" s="113"/>
      <c r="BF311" s="113"/>
      <c r="BG311" s="113"/>
    </row>
    <row r="312" spans="10:59" x14ac:dyDescent="0.25"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  <c r="AA312" s="113"/>
      <c r="AB312" s="113"/>
      <c r="AC312" s="113"/>
      <c r="AD312" s="113"/>
      <c r="AE312" s="113"/>
      <c r="AF312" s="113"/>
      <c r="AG312" s="113"/>
      <c r="AH312" s="113"/>
      <c r="AI312" s="113"/>
      <c r="AJ312" s="113"/>
      <c r="AK312" s="113"/>
      <c r="AL312" s="113"/>
      <c r="AM312" s="113"/>
      <c r="AN312" s="113"/>
      <c r="AO312" s="113"/>
      <c r="AP312" s="113"/>
      <c r="AQ312" s="113"/>
      <c r="AR312" s="113"/>
      <c r="AS312" s="113"/>
      <c r="AT312" s="113"/>
      <c r="AU312" s="113"/>
      <c r="AV312" s="113"/>
      <c r="AW312" s="113"/>
      <c r="AX312" s="113"/>
      <c r="AY312" s="113"/>
      <c r="AZ312" s="113"/>
      <c r="BA312" s="113"/>
      <c r="BB312" s="113"/>
      <c r="BC312" s="113"/>
      <c r="BD312" s="113"/>
      <c r="BE312" s="113"/>
      <c r="BF312" s="113"/>
      <c r="BG312" s="113"/>
    </row>
    <row r="313" spans="10:59" x14ac:dyDescent="0.25"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  <c r="AA313" s="113"/>
      <c r="AB313" s="113"/>
      <c r="AC313" s="113"/>
      <c r="AD313" s="113"/>
      <c r="AE313" s="113"/>
      <c r="AF313" s="113"/>
      <c r="AG313" s="113"/>
      <c r="AH313" s="113"/>
      <c r="AI313" s="113"/>
      <c r="AJ313" s="113"/>
      <c r="AK313" s="113"/>
      <c r="AL313" s="113"/>
      <c r="AM313" s="113"/>
      <c r="AN313" s="113"/>
      <c r="AO313" s="113"/>
      <c r="AP313" s="113"/>
      <c r="AQ313" s="113"/>
      <c r="AR313" s="113"/>
      <c r="AS313" s="113"/>
      <c r="AT313" s="113"/>
      <c r="AU313" s="113"/>
      <c r="AV313" s="113"/>
      <c r="AW313" s="113"/>
      <c r="AX313" s="113"/>
      <c r="AY313" s="113"/>
      <c r="AZ313" s="113"/>
      <c r="BA313" s="113"/>
      <c r="BB313" s="113"/>
      <c r="BC313" s="113"/>
      <c r="BD313" s="113"/>
      <c r="BE313" s="113"/>
      <c r="BF313" s="113"/>
      <c r="BG313" s="113"/>
    </row>
    <row r="314" spans="10:59" x14ac:dyDescent="0.25"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  <c r="AA314" s="113"/>
      <c r="AB314" s="113"/>
      <c r="AC314" s="113"/>
      <c r="AD314" s="113"/>
      <c r="AE314" s="113"/>
      <c r="AF314" s="113"/>
      <c r="AG314" s="113"/>
      <c r="AH314" s="113"/>
      <c r="AI314" s="113"/>
      <c r="AJ314" s="113"/>
      <c r="AK314" s="113"/>
      <c r="AL314" s="113"/>
      <c r="AM314" s="113"/>
      <c r="AN314" s="113"/>
      <c r="AO314" s="113"/>
      <c r="AP314" s="113"/>
      <c r="AQ314" s="113"/>
      <c r="AR314" s="113"/>
      <c r="AS314" s="113"/>
      <c r="AT314" s="113"/>
      <c r="AU314" s="113"/>
      <c r="AV314" s="113"/>
      <c r="AW314" s="113"/>
      <c r="AX314" s="113"/>
      <c r="AY314" s="113"/>
      <c r="AZ314" s="113"/>
      <c r="BA314" s="113"/>
      <c r="BB314" s="113"/>
      <c r="BC314" s="113"/>
      <c r="BD314" s="113"/>
      <c r="BE314" s="113"/>
      <c r="BF314" s="113"/>
      <c r="BG314" s="113"/>
    </row>
    <row r="315" spans="10:59" x14ac:dyDescent="0.25"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13"/>
      <c r="AE315" s="113"/>
      <c r="AF315" s="113"/>
      <c r="AG315" s="113"/>
      <c r="AH315" s="113"/>
      <c r="AI315" s="113"/>
      <c r="AJ315" s="113"/>
      <c r="AK315" s="113"/>
      <c r="AL315" s="113"/>
      <c r="AM315" s="113"/>
      <c r="AN315" s="113"/>
      <c r="AO315" s="113"/>
      <c r="AP315" s="113"/>
      <c r="AQ315" s="113"/>
      <c r="AR315" s="113"/>
      <c r="AS315" s="113"/>
      <c r="AT315" s="113"/>
      <c r="AU315" s="113"/>
      <c r="AV315" s="113"/>
      <c r="AW315" s="113"/>
      <c r="AX315" s="113"/>
      <c r="AY315" s="113"/>
      <c r="AZ315" s="113"/>
      <c r="BA315" s="113"/>
      <c r="BB315" s="113"/>
      <c r="BC315" s="113"/>
      <c r="BD315" s="113"/>
      <c r="BE315" s="113"/>
      <c r="BF315" s="113"/>
      <c r="BG315" s="113"/>
    </row>
    <row r="316" spans="10:59" x14ac:dyDescent="0.25"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  <c r="AA316" s="113"/>
      <c r="AB316" s="113"/>
      <c r="AC316" s="113"/>
      <c r="AD316" s="113"/>
      <c r="AE316" s="113"/>
      <c r="AF316" s="113"/>
      <c r="AG316" s="113"/>
      <c r="AH316" s="113"/>
      <c r="AI316" s="113"/>
      <c r="AJ316" s="113"/>
      <c r="AK316" s="113"/>
      <c r="AL316" s="113"/>
      <c r="AM316" s="113"/>
      <c r="AN316" s="113"/>
      <c r="AO316" s="113"/>
      <c r="AP316" s="113"/>
      <c r="AQ316" s="113"/>
      <c r="AR316" s="113"/>
      <c r="AS316" s="113"/>
      <c r="AT316" s="113"/>
      <c r="AU316" s="113"/>
      <c r="AV316" s="113"/>
      <c r="AW316" s="113"/>
      <c r="AX316" s="113"/>
      <c r="AY316" s="113"/>
      <c r="AZ316" s="113"/>
      <c r="BA316" s="113"/>
      <c r="BB316" s="113"/>
      <c r="BC316" s="113"/>
      <c r="BD316" s="113"/>
      <c r="BE316" s="113"/>
      <c r="BF316" s="113"/>
      <c r="BG316" s="113"/>
    </row>
    <row r="317" spans="10:59" x14ac:dyDescent="0.25"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3"/>
      <c r="AH317" s="113"/>
      <c r="AI317" s="113"/>
      <c r="AJ317" s="113"/>
      <c r="AK317" s="113"/>
      <c r="AL317" s="113"/>
      <c r="AM317" s="113"/>
      <c r="AN317" s="113"/>
      <c r="AO317" s="113"/>
      <c r="AP317" s="113"/>
      <c r="AQ317" s="113"/>
      <c r="AR317" s="113"/>
      <c r="AS317" s="113"/>
      <c r="AT317" s="113"/>
      <c r="AU317" s="113"/>
      <c r="AV317" s="113"/>
      <c r="AW317" s="113"/>
      <c r="AX317" s="113"/>
      <c r="AY317" s="113"/>
      <c r="AZ317" s="113"/>
      <c r="BA317" s="113"/>
      <c r="BB317" s="113"/>
      <c r="BC317" s="113"/>
      <c r="BD317" s="113"/>
      <c r="BE317" s="113"/>
      <c r="BF317" s="113"/>
      <c r="BG317" s="113"/>
    </row>
    <row r="318" spans="10:59" x14ac:dyDescent="0.25"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  <c r="AA318" s="113"/>
      <c r="AB318" s="113"/>
      <c r="AC318" s="113"/>
      <c r="AD318" s="113"/>
      <c r="AE318" s="113"/>
      <c r="AF318" s="113"/>
      <c r="AG318" s="113"/>
      <c r="AH318" s="113"/>
      <c r="AI318" s="113"/>
      <c r="AJ318" s="113"/>
      <c r="AK318" s="113"/>
      <c r="AL318" s="113"/>
      <c r="AM318" s="113"/>
      <c r="AN318" s="113"/>
      <c r="AO318" s="113"/>
      <c r="AP318" s="113"/>
      <c r="AQ318" s="113"/>
      <c r="AR318" s="113"/>
      <c r="AS318" s="113"/>
      <c r="AT318" s="113"/>
      <c r="AU318" s="113"/>
      <c r="AV318" s="113"/>
      <c r="AW318" s="113"/>
      <c r="AX318" s="113"/>
      <c r="AY318" s="113"/>
      <c r="AZ318" s="113"/>
      <c r="BA318" s="113"/>
      <c r="BB318" s="113"/>
      <c r="BC318" s="113"/>
      <c r="BD318" s="113"/>
      <c r="BE318" s="113"/>
      <c r="BF318" s="113"/>
      <c r="BG318" s="113"/>
    </row>
    <row r="319" spans="10:59" x14ac:dyDescent="0.25"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  <c r="AD319" s="113"/>
      <c r="AE319" s="113"/>
      <c r="AF319" s="113"/>
      <c r="AG319" s="113"/>
      <c r="AH319" s="113"/>
      <c r="AI319" s="113"/>
      <c r="AJ319" s="113"/>
      <c r="AK319" s="113"/>
      <c r="AL319" s="113"/>
      <c r="AM319" s="113"/>
      <c r="AN319" s="113"/>
      <c r="AO319" s="113"/>
      <c r="AP319" s="113"/>
      <c r="AQ319" s="113"/>
      <c r="AR319" s="113"/>
      <c r="AS319" s="113"/>
      <c r="AT319" s="113"/>
      <c r="AU319" s="113"/>
      <c r="AV319" s="113"/>
      <c r="AW319" s="113"/>
      <c r="AX319" s="113"/>
      <c r="AY319" s="113"/>
      <c r="AZ319" s="113"/>
      <c r="BA319" s="113"/>
      <c r="BB319" s="113"/>
      <c r="BC319" s="113"/>
      <c r="BD319" s="113"/>
      <c r="BE319" s="113"/>
      <c r="BF319" s="113"/>
      <c r="BG319" s="113"/>
    </row>
    <row r="320" spans="10:59" x14ac:dyDescent="0.25"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  <c r="AA320" s="113"/>
      <c r="AB320" s="113"/>
      <c r="AC320" s="113"/>
      <c r="AD320" s="113"/>
      <c r="AE320" s="113"/>
      <c r="AF320" s="113"/>
      <c r="AG320" s="113"/>
      <c r="AH320" s="113"/>
      <c r="AI320" s="113"/>
      <c r="AJ320" s="113"/>
      <c r="AK320" s="113"/>
      <c r="AL320" s="113"/>
      <c r="AM320" s="113"/>
      <c r="AN320" s="113"/>
      <c r="AO320" s="113"/>
      <c r="AP320" s="113"/>
      <c r="AQ320" s="113"/>
      <c r="AR320" s="113"/>
      <c r="AS320" s="113"/>
      <c r="AT320" s="113"/>
      <c r="AU320" s="113"/>
      <c r="AV320" s="113"/>
      <c r="AW320" s="113"/>
      <c r="AX320" s="113"/>
      <c r="AY320" s="113"/>
      <c r="AZ320" s="113"/>
      <c r="BA320" s="113"/>
      <c r="BB320" s="113"/>
      <c r="BC320" s="113"/>
      <c r="BD320" s="113"/>
      <c r="BE320" s="113"/>
      <c r="BF320" s="113"/>
      <c r="BG320" s="113"/>
    </row>
    <row r="321" spans="10:59" x14ac:dyDescent="0.25"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3"/>
      <c r="AI321" s="113"/>
      <c r="AJ321" s="113"/>
      <c r="AK321" s="113"/>
      <c r="AL321" s="113"/>
      <c r="AM321" s="113"/>
      <c r="AN321" s="113"/>
      <c r="AO321" s="113"/>
      <c r="AP321" s="113"/>
      <c r="AQ321" s="113"/>
      <c r="AR321" s="113"/>
      <c r="AS321" s="113"/>
      <c r="AT321" s="113"/>
      <c r="AU321" s="113"/>
      <c r="AV321" s="113"/>
      <c r="AW321" s="113"/>
      <c r="AX321" s="113"/>
      <c r="AY321" s="113"/>
      <c r="AZ321" s="113"/>
      <c r="BA321" s="113"/>
      <c r="BB321" s="113"/>
      <c r="BC321" s="113"/>
      <c r="BD321" s="113"/>
      <c r="BE321" s="113"/>
      <c r="BF321" s="113"/>
      <c r="BG321" s="113"/>
    </row>
    <row r="322" spans="10:59" x14ac:dyDescent="0.25"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  <c r="AF322" s="113"/>
      <c r="AG322" s="113"/>
      <c r="AH322" s="113"/>
      <c r="AI322" s="113"/>
      <c r="AJ322" s="113"/>
      <c r="AK322" s="113"/>
      <c r="AL322" s="113"/>
      <c r="AM322" s="113"/>
      <c r="AN322" s="113"/>
      <c r="AO322" s="113"/>
      <c r="AP322" s="113"/>
      <c r="AQ322" s="113"/>
      <c r="AR322" s="113"/>
      <c r="AS322" s="113"/>
      <c r="AT322" s="113"/>
      <c r="AU322" s="113"/>
      <c r="AV322" s="113"/>
      <c r="AW322" s="113"/>
      <c r="AX322" s="113"/>
      <c r="AY322" s="113"/>
      <c r="AZ322" s="113"/>
      <c r="BA322" s="113"/>
      <c r="BB322" s="113"/>
      <c r="BC322" s="113"/>
      <c r="BD322" s="113"/>
      <c r="BE322" s="113"/>
      <c r="BF322" s="113"/>
      <c r="BG322" s="113"/>
    </row>
    <row r="323" spans="10:59" x14ac:dyDescent="0.25"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  <c r="AF323" s="113"/>
      <c r="AG323" s="113"/>
      <c r="AH323" s="113"/>
      <c r="AI323" s="113"/>
      <c r="AJ323" s="113"/>
      <c r="AK323" s="113"/>
      <c r="AL323" s="113"/>
      <c r="AM323" s="113"/>
      <c r="AN323" s="113"/>
      <c r="AO323" s="113"/>
      <c r="AP323" s="113"/>
      <c r="AQ323" s="113"/>
      <c r="AR323" s="113"/>
      <c r="AS323" s="113"/>
      <c r="AT323" s="113"/>
      <c r="AU323" s="113"/>
      <c r="AV323" s="113"/>
      <c r="AW323" s="113"/>
      <c r="AX323" s="113"/>
      <c r="AY323" s="113"/>
      <c r="AZ323" s="113"/>
      <c r="BA323" s="113"/>
      <c r="BB323" s="113"/>
      <c r="BC323" s="113"/>
      <c r="BD323" s="113"/>
      <c r="BE323" s="113"/>
      <c r="BF323" s="113"/>
      <c r="BG323" s="113"/>
    </row>
    <row r="324" spans="10:59" x14ac:dyDescent="0.25"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  <c r="AV324" s="113"/>
      <c r="AW324" s="113"/>
      <c r="AX324" s="113"/>
      <c r="AY324" s="113"/>
      <c r="AZ324" s="113"/>
      <c r="BA324" s="113"/>
      <c r="BB324" s="113"/>
      <c r="BC324" s="113"/>
      <c r="BD324" s="113"/>
      <c r="BE324" s="113"/>
      <c r="BF324" s="113"/>
      <c r="BG324" s="113"/>
    </row>
    <row r="325" spans="10:59" x14ac:dyDescent="0.25"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3"/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  <c r="AV325" s="113"/>
      <c r="AW325" s="113"/>
      <c r="AX325" s="113"/>
      <c r="AY325" s="113"/>
      <c r="AZ325" s="113"/>
      <c r="BA325" s="113"/>
      <c r="BB325" s="113"/>
      <c r="BC325" s="113"/>
      <c r="BD325" s="113"/>
      <c r="BE325" s="113"/>
      <c r="BF325" s="113"/>
      <c r="BG325" s="113"/>
    </row>
    <row r="326" spans="10:59" x14ac:dyDescent="0.25"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3"/>
      <c r="AH326" s="113"/>
      <c r="AI326" s="113"/>
      <c r="AJ326" s="113"/>
      <c r="AK326" s="113"/>
      <c r="AL326" s="113"/>
      <c r="AM326" s="113"/>
      <c r="AN326" s="113"/>
      <c r="AO326" s="113"/>
      <c r="AP326" s="113"/>
      <c r="AQ326" s="113"/>
      <c r="AR326" s="113"/>
      <c r="AS326" s="113"/>
      <c r="AT326" s="113"/>
      <c r="AU326" s="113"/>
      <c r="AV326" s="113"/>
      <c r="AW326" s="113"/>
      <c r="AX326" s="113"/>
      <c r="AY326" s="113"/>
      <c r="AZ326" s="113"/>
      <c r="BA326" s="113"/>
      <c r="BB326" s="113"/>
      <c r="BC326" s="113"/>
      <c r="BD326" s="113"/>
      <c r="BE326" s="113"/>
      <c r="BF326" s="113"/>
      <c r="BG326" s="113"/>
    </row>
    <row r="327" spans="10:59" x14ac:dyDescent="0.25"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  <c r="AA327" s="113"/>
      <c r="AB327" s="113"/>
      <c r="AC327" s="113"/>
      <c r="AD327" s="113"/>
      <c r="AE327" s="113"/>
      <c r="AF327" s="113"/>
      <c r="AG327" s="113"/>
      <c r="AH327" s="113"/>
      <c r="AI327" s="113"/>
      <c r="AJ327" s="113"/>
      <c r="AK327" s="113"/>
      <c r="AL327" s="113"/>
      <c r="AM327" s="113"/>
      <c r="AN327" s="113"/>
      <c r="AO327" s="113"/>
      <c r="AP327" s="113"/>
      <c r="AQ327" s="113"/>
      <c r="AR327" s="113"/>
      <c r="AS327" s="113"/>
      <c r="AT327" s="113"/>
      <c r="AU327" s="113"/>
      <c r="AV327" s="113"/>
      <c r="AW327" s="113"/>
      <c r="AX327" s="113"/>
      <c r="AY327" s="113"/>
      <c r="AZ327" s="113"/>
      <c r="BA327" s="113"/>
      <c r="BB327" s="113"/>
      <c r="BC327" s="113"/>
      <c r="BD327" s="113"/>
      <c r="BE327" s="113"/>
      <c r="BF327" s="113"/>
      <c r="BG327" s="113"/>
    </row>
    <row r="328" spans="10:59" x14ac:dyDescent="0.25"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  <c r="AD328" s="113"/>
      <c r="AE328" s="113"/>
      <c r="AF328" s="113"/>
      <c r="AG328" s="113"/>
      <c r="AH328" s="113"/>
      <c r="AI328" s="113"/>
      <c r="AJ328" s="113"/>
      <c r="AK328" s="113"/>
      <c r="AL328" s="113"/>
      <c r="AM328" s="113"/>
      <c r="AN328" s="113"/>
      <c r="AO328" s="113"/>
      <c r="AP328" s="113"/>
      <c r="AQ328" s="113"/>
      <c r="AR328" s="113"/>
      <c r="AS328" s="113"/>
      <c r="AT328" s="113"/>
      <c r="AU328" s="113"/>
      <c r="AV328" s="113"/>
      <c r="AW328" s="113"/>
      <c r="AX328" s="113"/>
      <c r="AY328" s="113"/>
      <c r="AZ328" s="113"/>
      <c r="BA328" s="113"/>
      <c r="BB328" s="113"/>
      <c r="BC328" s="113"/>
      <c r="BD328" s="113"/>
      <c r="BE328" s="113"/>
      <c r="BF328" s="113"/>
      <c r="BG328" s="113"/>
    </row>
    <row r="329" spans="10:59" x14ac:dyDescent="0.25"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  <c r="AA329" s="113"/>
      <c r="AB329" s="113"/>
      <c r="AC329" s="113"/>
      <c r="AD329" s="113"/>
      <c r="AE329" s="113"/>
      <c r="AF329" s="113"/>
      <c r="AG329" s="113"/>
      <c r="AH329" s="113"/>
      <c r="AI329" s="113"/>
      <c r="AJ329" s="113"/>
      <c r="AK329" s="113"/>
      <c r="AL329" s="113"/>
      <c r="AM329" s="113"/>
      <c r="AN329" s="113"/>
      <c r="AO329" s="113"/>
      <c r="AP329" s="113"/>
      <c r="AQ329" s="113"/>
      <c r="AR329" s="113"/>
      <c r="AS329" s="113"/>
      <c r="AT329" s="113"/>
      <c r="AU329" s="113"/>
      <c r="AV329" s="113"/>
      <c r="AW329" s="113"/>
      <c r="AX329" s="113"/>
      <c r="AY329" s="113"/>
      <c r="AZ329" s="113"/>
      <c r="BA329" s="113"/>
      <c r="BB329" s="113"/>
      <c r="BC329" s="113"/>
      <c r="BD329" s="113"/>
      <c r="BE329" s="113"/>
      <c r="BF329" s="113"/>
      <c r="BG329" s="113"/>
    </row>
    <row r="330" spans="10:59" x14ac:dyDescent="0.25"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  <c r="AA330" s="113"/>
      <c r="AB330" s="113"/>
      <c r="AC330" s="113"/>
      <c r="AD330" s="113"/>
      <c r="AE330" s="113"/>
      <c r="AF330" s="113"/>
      <c r="AG330" s="113"/>
      <c r="AH330" s="113"/>
      <c r="AI330" s="113"/>
      <c r="AJ330" s="113"/>
      <c r="AK330" s="113"/>
      <c r="AL330" s="113"/>
      <c r="AM330" s="113"/>
      <c r="AN330" s="113"/>
      <c r="AO330" s="113"/>
      <c r="AP330" s="113"/>
      <c r="AQ330" s="113"/>
      <c r="AR330" s="113"/>
      <c r="AS330" s="113"/>
      <c r="AT330" s="113"/>
      <c r="AU330" s="113"/>
      <c r="AV330" s="113"/>
      <c r="AW330" s="113"/>
      <c r="AX330" s="113"/>
      <c r="AY330" s="113"/>
      <c r="AZ330" s="113"/>
      <c r="BA330" s="113"/>
      <c r="BB330" s="113"/>
      <c r="BC330" s="113"/>
      <c r="BD330" s="113"/>
      <c r="BE330" s="113"/>
      <c r="BF330" s="113"/>
      <c r="BG330" s="113"/>
    </row>
    <row r="331" spans="10:59" x14ac:dyDescent="0.25"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  <c r="AF331" s="113"/>
      <c r="AG331" s="113"/>
      <c r="AH331" s="113"/>
      <c r="AI331" s="113"/>
      <c r="AJ331" s="113"/>
      <c r="AK331" s="113"/>
      <c r="AL331" s="113"/>
      <c r="AM331" s="113"/>
      <c r="AN331" s="113"/>
      <c r="AO331" s="113"/>
      <c r="AP331" s="113"/>
      <c r="AQ331" s="113"/>
      <c r="AR331" s="113"/>
      <c r="AS331" s="113"/>
      <c r="AT331" s="113"/>
      <c r="AU331" s="113"/>
      <c r="AV331" s="113"/>
      <c r="AW331" s="113"/>
      <c r="AX331" s="113"/>
      <c r="AY331" s="113"/>
      <c r="AZ331" s="113"/>
      <c r="BA331" s="113"/>
      <c r="BB331" s="113"/>
      <c r="BC331" s="113"/>
      <c r="BD331" s="113"/>
      <c r="BE331" s="113"/>
      <c r="BF331" s="113"/>
      <c r="BG331" s="113"/>
    </row>
    <row r="332" spans="10:59" x14ac:dyDescent="0.25"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13"/>
      <c r="AF332" s="113"/>
      <c r="AG332" s="113"/>
      <c r="AH332" s="113"/>
      <c r="AI332" s="113"/>
      <c r="AJ332" s="113"/>
      <c r="AK332" s="113"/>
      <c r="AL332" s="113"/>
      <c r="AM332" s="113"/>
      <c r="AN332" s="113"/>
      <c r="AO332" s="113"/>
      <c r="AP332" s="113"/>
      <c r="AQ332" s="113"/>
      <c r="AR332" s="113"/>
      <c r="AS332" s="113"/>
      <c r="AT332" s="113"/>
      <c r="AU332" s="113"/>
      <c r="AV332" s="113"/>
      <c r="AW332" s="113"/>
      <c r="AX332" s="113"/>
      <c r="AY332" s="113"/>
      <c r="AZ332" s="113"/>
      <c r="BA332" s="113"/>
      <c r="BB332" s="113"/>
      <c r="BC332" s="113"/>
      <c r="BD332" s="113"/>
      <c r="BE332" s="113"/>
      <c r="BF332" s="113"/>
      <c r="BG332" s="113"/>
    </row>
    <row r="333" spans="10:59" x14ac:dyDescent="0.25"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13"/>
      <c r="AF333" s="113"/>
      <c r="AG333" s="113"/>
      <c r="AH333" s="113"/>
      <c r="AI333" s="113"/>
      <c r="AJ333" s="113"/>
      <c r="AK333" s="113"/>
      <c r="AL333" s="113"/>
      <c r="AM333" s="113"/>
      <c r="AN333" s="113"/>
      <c r="AO333" s="113"/>
      <c r="AP333" s="113"/>
      <c r="AQ333" s="113"/>
      <c r="AR333" s="113"/>
      <c r="AS333" s="113"/>
      <c r="AT333" s="113"/>
      <c r="AU333" s="113"/>
      <c r="AV333" s="113"/>
      <c r="AW333" s="113"/>
      <c r="AX333" s="113"/>
      <c r="AY333" s="113"/>
      <c r="AZ333" s="113"/>
      <c r="BA333" s="113"/>
      <c r="BB333" s="113"/>
      <c r="BC333" s="113"/>
      <c r="BD333" s="113"/>
      <c r="BE333" s="113"/>
      <c r="BF333" s="113"/>
      <c r="BG333" s="113"/>
    </row>
  </sheetData>
  <mergeCells count="73">
    <mergeCell ref="A35:C35"/>
    <mergeCell ref="A36:C36"/>
    <mergeCell ref="A57:C57"/>
    <mergeCell ref="A70:C70"/>
    <mergeCell ref="A41:C41"/>
    <mergeCell ref="A42:C42"/>
    <mergeCell ref="A43:C43"/>
    <mergeCell ref="A44:C44"/>
    <mergeCell ref="A69:C69"/>
    <mergeCell ref="A58:C58"/>
    <mergeCell ref="A48:C48"/>
    <mergeCell ref="A49:C49"/>
    <mergeCell ref="A50:C50"/>
    <mergeCell ref="A51:C51"/>
    <mergeCell ref="A54:C54"/>
    <mergeCell ref="A67:C67"/>
    <mergeCell ref="A27:C27"/>
    <mergeCell ref="A28:C28"/>
    <mergeCell ref="A29:C29"/>
    <mergeCell ref="A97:C97"/>
    <mergeCell ref="A98:C98"/>
    <mergeCell ref="A92:C92"/>
    <mergeCell ref="A82:C82"/>
    <mergeCell ref="A83:C83"/>
    <mergeCell ref="A84:C84"/>
    <mergeCell ref="A85:C85"/>
    <mergeCell ref="A86:C86"/>
    <mergeCell ref="A89:C89"/>
    <mergeCell ref="A87:C87"/>
    <mergeCell ref="A88:C88"/>
    <mergeCell ref="A90:C90"/>
    <mergeCell ref="A91:C91"/>
    <mergeCell ref="A99:C99"/>
    <mergeCell ref="A93:C93"/>
    <mergeCell ref="A94:C94"/>
    <mergeCell ref="A95:C95"/>
    <mergeCell ref="A96:C96"/>
    <mergeCell ref="A31:C31"/>
    <mergeCell ref="A32:C32"/>
    <mergeCell ref="A79:C79"/>
    <mergeCell ref="A81:C81"/>
    <mergeCell ref="A75:C75"/>
    <mergeCell ref="A76:C76"/>
    <mergeCell ref="A77:C77"/>
    <mergeCell ref="A78:C78"/>
    <mergeCell ref="A80:C80"/>
    <mergeCell ref="A73:C73"/>
    <mergeCell ref="A53:C53"/>
    <mergeCell ref="A47:C47"/>
    <mergeCell ref="A74:C74"/>
    <mergeCell ref="A62:C62"/>
    <mergeCell ref="A63:C63"/>
    <mergeCell ref="A66:C66"/>
    <mergeCell ref="A10:C10"/>
    <mergeCell ref="A11:C11"/>
    <mergeCell ref="A13:C13"/>
    <mergeCell ref="A12:C12"/>
    <mergeCell ref="A14:C14"/>
    <mergeCell ref="A15:C15"/>
    <mergeCell ref="A16:C16"/>
    <mergeCell ref="A19:C19"/>
    <mergeCell ref="A20:C20"/>
    <mergeCell ref="A21:C21"/>
    <mergeCell ref="A22:C22"/>
    <mergeCell ref="A23:C23"/>
    <mergeCell ref="A24:C24"/>
    <mergeCell ref="A25:C25"/>
    <mergeCell ref="A26:C26"/>
    <mergeCell ref="A8:C8"/>
    <mergeCell ref="A9:C9"/>
    <mergeCell ref="A3:I3"/>
    <mergeCell ref="A5:I5"/>
    <mergeCell ref="A7:C7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Martina</cp:lastModifiedBy>
  <cp:lastPrinted>2023-11-02T08:11:50Z</cp:lastPrinted>
  <dcterms:created xsi:type="dcterms:W3CDTF">2022-08-12T12:51:27Z</dcterms:created>
  <dcterms:modified xsi:type="dcterms:W3CDTF">2025-02-08T11:57:51Z</dcterms:modified>
</cp:coreProperties>
</file>